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ndividuāli_rezultati-Profi" sheetId="1" r:id="rId1"/>
    <sheet name="Komandu_stafetes" sheetId="2" r:id="rId2"/>
    <sheet name="Komandu_kopvērtējums" sheetId="3" r:id="rId3"/>
  </sheets>
  <definedNames/>
  <calcPr fullCalcOnLoad="1"/>
</workbook>
</file>

<file path=xl/sharedStrings.xml><?xml version="1.0" encoding="utf-8"?>
<sst xmlns="http://schemas.openxmlformats.org/spreadsheetml/2006/main" count="974" uniqueCount="210">
  <si>
    <t>Jaunietes: -53 kg</t>
  </si>
  <si>
    <t>Nr.</t>
  </si>
  <si>
    <t>Vards, Uzvards</t>
  </si>
  <si>
    <t>Dz.gads</t>
  </si>
  <si>
    <t>Komanda</t>
  </si>
  <si>
    <t>Svars</t>
  </si>
  <si>
    <t>Bumba</t>
  </si>
  <si>
    <t>Punkti</t>
  </si>
  <si>
    <t>Vieta</t>
  </si>
  <si>
    <t>DBT - DAUGAVPILS NOVADS</t>
  </si>
  <si>
    <t>Jaunietes: -58kg</t>
  </si>
  <si>
    <t>Jaunietes: -63kg</t>
  </si>
  <si>
    <t>Jaunietes: +63kg</t>
  </si>
  <si>
    <t>Viktorija Jevdokimova</t>
  </si>
  <si>
    <t>VIĻĀNU BITĪTE SK</t>
  </si>
  <si>
    <t>Juniores: -58kg</t>
  </si>
  <si>
    <t>Juniores: -68kg</t>
  </si>
  <si>
    <t>Juniores: +68kg</t>
  </si>
  <si>
    <t>Sievietes: -58kg</t>
  </si>
  <si>
    <t>Karine Gagaeva</t>
  </si>
  <si>
    <t>RTU</t>
  </si>
  <si>
    <t>Sievietes: -63kg</t>
  </si>
  <si>
    <t>Sievietes: +68kg</t>
  </si>
  <si>
    <t>VECUMNIEKU SK</t>
  </si>
  <si>
    <t>Aleks Giņko</t>
  </si>
  <si>
    <t>Edijs Strušels</t>
  </si>
  <si>
    <t>Juniori: -63 kg</t>
  </si>
  <si>
    <t>Mihails Koniševskis</t>
  </si>
  <si>
    <t>Juniori: -73kg</t>
  </si>
  <si>
    <t>Juniori: -78kg</t>
  </si>
  <si>
    <t>Dāvis Jermacāns</t>
  </si>
  <si>
    <t>Juniori: -85kg</t>
  </si>
  <si>
    <t>Vadims Popovičs</t>
  </si>
  <si>
    <t>JĒKABPILS JASK</t>
  </si>
  <si>
    <t>Juniori: -95kg</t>
  </si>
  <si>
    <t>Juniori: -105kg</t>
  </si>
  <si>
    <t>Juniori: +105kg</t>
  </si>
  <si>
    <t>Vīrieši: -63kg</t>
  </si>
  <si>
    <t>Vīrieši: -68kg</t>
  </si>
  <si>
    <t>Ainārs Dokāns</t>
  </si>
  <si>
    <t>Vīrieši: -73kg</t>
  </si>
  <si>
    <t>Jānis Dokāns</t>
  </si>
  <si>
    <t>Vīrieši: -78kg</t>
  </si>
  <si>
    <t>Vīrieši: -85kg</t>
  </si>
  <si>
    <t>Vīrieši: -95kg</t>
  </si>
  <si>
    <t>Edgars Getmančuks</t>
  </si>
  <si>
    <t>Vīrieši: -105kg</t>
  </si>
  <si>
    <t>Vasilijs Giņko</t>
  </si>
  <si>
    <t>Vladislavs Voitehovičs</t>
  </si>
  <si>
    <t>Vīrieši: +105kg</t>
  </si>
  <si>
    <t>Māris Rubulis</t>
  </si>
  <si>
    <t>Veterāni     (sievietes 1981 dz.g.     -     vīrieši 1976 dz.g.)</t>
  </si>
  <si>
    <t>Vecumu grupa</t>
  </si>
  <si>
    <t>Svaru kat.</t>
  </si>
  <si>
    <t>Viļānu Bitīte</t>
  </si>
  <si>
    <t>DAUGAVPILS TEHNIKUMS (DT)</t>
  </si>
  <si>
    <t>50-59</t>
  </si>
  <si>
    <t>60-69</t>
  </si>
  <si>
    <t>Ananijs Matvejevs</t>
  </si>
  <si>
    <t>Jauniešu komandu stafete</t>
  </si>
  <si>
    <t>Grūšana</t>
  </si>
  <si>
    <t>Junioru komandu stafete</t>
  </si>
  <si>
    <t>Pieaugušu komandu stafete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</si>
  <si>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</si>
  <si>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</si>
  <si>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</si>
  <si>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</si>
  <si>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</si>
  <si>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</si>
  <si>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</si>
  <si>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SCK VENTSPILS ATLANTS</t>
  </si>
  <si>
    <t>RUGĀJI-JAUNGULBENE SC</t>
  </si>
  <si>
    <t>SK VENTSPILS TITĀNS</t>
  </si>
  <si>
    <t>JUNIORI</t>
  </si>
  <si>
    <t>juniores</t>
  </si>
  <si>
    <t>105+</t>
  </si>
  <si>
    <t>RTU SK</t>
  </si>
  <si>
    <t>PIEAUGUŠIE</t>
  </si>
  <si>
    <t>sievietes</t>
  </si>
  <si>
    <t>40-49</t>
  </si>
  <si>
    <t>I</t>
  </si>
  <si>
    <t>II</t>
  </si>
  <si>
    <t>III</t>
  </si>
  <si>
    <t>Juniores: -63kg</t>
  </si>
  <si>
    <t xml:space="preserve">Latvijas Čempionāts dīvcīņā
jauniešiem, junioriem, pieaugušajiem, veterāniem 
</t>
  </si>
  <si>
    <t>Vecumnieki, Latvija</t>
  </si>
  <si>
    <t>Raušana</t>
  </si>
  <si>
    <t>Valters Šmagris</t>
  </si>
  <si>
    <t>Rugāji/Jaungulbene</t>
  </si>
  <si>
    <t>Mārtiņš Bergmanis</t>
  </si>
  <si>
    <t>VSK</t>
  </si>
  <si>
    <t>Edgars Ješevics</t>
  </si>
  <si>
    <t>Roberts Štrobinders</t>
  </si>
  <si>
    <t>Kārlis Gabiāns</t>
  </si>
  <si>
    <t>Edgars Prancāns</t>
  </si>
  <si>
    <t>Nauris Jermacāns</t>
  </si>
  <si>
    <t>Rihards Dievaitis</t>
  </si>
  <si>
    <t>Andrejs Getmančuks</t>
  </si>
  <si>
    <t>Sergejs Arbuzovs</t>
  </si>
  <si>
    <t>Rugāji-Jaungulbene</t>
  </si>
  <si>
    <t>Viktorija Aužele</t>
  </si>
  <si>
    <t>Dārta Stivriņa</t>
  </si>
  <si>
    <t>Dita Stivriņa</t>
  </si>
  <si>
    <t>Karina Semjonova</t>
  </si>
  <si>
    <t>Artjoms Korničuks</t>
  </si>
  <si>
    <t>Jēkapils Jāņa Āboliņa SK</t>
  </si>
  <si>
    <t>Reinis Šlajevs</t>
  </si>
  <si>
    <t>Mārtiņš Drevinskis</t>
  </si>
  <si>
    <t>Ervīns Urtāns</t>
  </si>
  <si>
    <t>Daugavpils tehnikums</t>
  </si>
  <si>
    <t>Artūrs Tomaševskis</t>
  </si>
  <si>
    <t>Jekaterina Kvasova</t>
  </si>
  <si>
    <t>Krista Krūmiņa</t>
  </si>
  <si>
    <t>Sanija Bagdone</t>
  </si>
  <si>
    <t>Līga Juškēvica</t>
  </si>
  <si>
    <t>Alvils Nelsons</t>
  </si>
  <si>
    <t>Voldemārs Pinka</t>
  </si>
  <si>
    <t>Alfrēds Kokins</t>
  </si>
  <si>
    <t>Pēteris Plots</t>
  </si>
  <si>
    <t>Viļānu novads</t>
  </si>
  <si>
    <t>Igors Žemčugovs</t>
  </si>
  <si>
    <t>Bronislavs Pudans</t>
  </si>
  <si>
    <t>Daugavpils novads</t>
  </si>
  <si>
    <t>Vilļānu bitītes</t>
  </si>
  <si>
    <t>Maksims Škabrovs</t>
  </si>
  <si>
    <t>Viļānu bitītes</t>
  </si>
  <si>
    <t>Lauris Cēnis</t>
  </si>
  <si>
    <t>Jānis Taukulis</t>
  </si>
  <si>
    <t>Maksims Divakovs</t>
  </si>
  <si>
    <t>Deniss Kurnevičs</t>
  </si>
  <si>
    <t>Žans Lukjanskis</t>
  </si>
  <si>
    <t>Iļja Paņutins</t>
  </si>
  <si>
    <t>Aleksandrs Semjonovs</t>
  </si>
  <si>
    <t>Matīss Cēnis</t>
  </si>
  <si>
    <t>Mihails Žaļuks</t>
  </si>
  <si>
    <t>Ilja Vaņkovs</t>
  </si>
  <si>
    <t>Artūrs Volks</t>
  </si>
  <si>
    <t>Viļānu bitīte</t>
  </si>
  <si>
    <t>Artūrs Aleksadravičus</t>
  </si>
  <si>
    <t>Mārtiņš Mihaeljans</t>
  </si>
  <si>
    <t>Anastosija Želtkova</t>
  </si>
  <si>
    <t>Agnese Viosna</t>
  </si>
  <si>
    <t>Beāte Kāpiņa</t>
  </si>
  <si>
    <t>Alise Cine</t>
  </si>
  <si>
    <t>Viktorija Voitehoviča</t>
  </si>
  <si>
    <t>Sanita Pastare</t>
  </si>
  <si>
    <t>Sintija Pastare</t>
  </si>
  <si>
    <t>Ventspils</t>
  </si>
  <si>
    <t>Deniss Kločkovs</t>
  </si>
  <si>
    <t>Oļegs Tetervenoks</t>
  </si>
  <si>
    <t>Jevģenijs Jakovlevs</t>
  </si>
  <si>
    <t>Matīss Platais</t>
  </si>
  <si>
    <t>Elvis Haritonovs</t>
  </si>
  <si>
    <t>Linda Stratova</t>
  </si>
  <si>
    <t>Sievietes: -68kg</t>
  </si>
  <si>
    <t>Valērija Saboļeva</t>
  </si>
  <si>
    <t>Ventspils Atlants</t>
  </si>
  <si>
    <t>Svetlana Sergejeva</t>
  </si>
  <si>
    <t>Viktorija Tjutrina</t>
  </si>
  <si>
    <t>35-49</t>
  </si>
  <si>
    <t>Vladimirs Jermalonoks</t>
  </si>
  <si>
    <t>Ivars Veliks</t>
  </si>
  <si>
    <t>Jurijs Kopasovs</t>
  </si>
  <si>
    <t>70-79</t>
  </si>
  <si>
    <t>Varvara Jetimava</t>
  </si>
  <si>
    <t>Stanislavs Stašulāns</t>
  </si>
  <si>
    <t>Jaunieši: -53kg</t>
  </si>
  <si>
    <t>Jaunieši: -58kg</t>
  </si>
  <si>
    <t>Jaunieši: -63kg</t>
  </si>
  <si>
    <t>Jaunieši: +85kg</t>
  </si>
  <si>
    <t>Jaunieši: -85kg</t>
  </si>
  <si>
    <t>Jaunieši: -78kg</t>
  </si>
  <si>
    <t>Jaunieši: -73kg</t>
  </si>
  <si>
    <t>Jaunieši: -68kg</t>
  </si>
  <si>
    <t>Serģejs Pauliņš</t>
  </si>
  <si>
    <t>8+12+12</t>
  </si>
  <si>
    <t>12+10+8</t>
  </si>
  <si>
    <r>
      <t>10+8+7+</t>
    </r>
    <r>
      <rPr>
        <sz val="11"/>
        <rFont val="Calibri"/>
        <family val="2"/>
      </rPr>
      <t>7+6</t>
    </r>
  </si>
  <si>
    <t>8+10+8</t>
  </si>
  <si>
    <t>12+7+12</t>
  </si>
  <si>
    <t>10+12+10</t>
  </si>
  <si>
    <t>12+12+12</t>
  </si>
  <si>
    <t>10+10</t>
  </si>
  <si>
    <t>Artūrs Aleksandravičs</t>
  </si>
  <si>
    <t>Ingus Leja</t>
  </si>
  <si>
    <t>Jēkabpils JASK</t>
  </si>
  <si>
    <t>Artjoms Korņičuks</t>
  </si>
  <si>
    <t>12+10</t>
  </si>
  <si>
    <t>Roberts Štrobingers</t>
  </si>
  <si>
    <t>Rihards Dieveitis</t>
  </si>
  <si>
    <t>Matīss Drevinskis</t>
  </si>
  <si>
    <t>Matīss Bergmanis</t>
  </si>
  <si>
    <t>Iļja Vaņkovs</t>
  </si>
  <si>
    <t>Maksims Škabkovs</t>
  </si>
  <si>
    <t>Deniss Kurņevičs</t>
  </si>
  <si>
    <t>Jevgeņijs Jakovļejs</t>
  </si>
  <si>
    <t>10+8</t>
  </si>
  <si>
    <t>7+6</t>
  </si>
  <si>
    <r>
      <t>7+</t>
    </r>
    <r>
      <rPr>
        <sz val="11"/>
        <rFont val="Calibri"/>
        <family val="2"/>
      </rPr>
      <t>6</t>
    </r>
  </si>
  <si>
    <t>12+8</t>
  </si>
  <si>
    <t>Mihails Koņiševskis</t>
  </si>
  <si>
    <t>Edijs Štrusels</t>
  </si>
  <si>
    <r>
      <t>12+</t>
    </r>
    <r>
      <rPr>
        <sz val="11"/>
        <rFont val="Calibri"/>
        <family val="2"/>
      </rPr>
      <t>7+6</t>
    </r>
  </si>
  <si>
    <t>5+4</t>
  </si>
  <si>
    <t>10+2</t>
  </si>
  <si>
    <t>+105</t>
  </si>
  <si>
    <r>
      <t>12+</t>
    </r>
    <r>
      <rPr>
        <sz val="11"/>
        <rFont val="Calibri"/>
        <family val="2"/>
      </rPr>
      <t>3</t>
    </r>
  </si>
  <si>
    <r>
      <t>8+</t>
    </r>
    <r>
      <rPr>
        <sz val="11"/>
        <rFont val="Calibri"/>
        <family val="2"/>
      </rPr>
      <t>7</t>
    </r>
    <r>
      <rPr>
        <sz val="11"/>
        <color indexed="10"/>
        <rFont val="Calibri"/>
        <family val="2"/>
      </rPr>
      <t>+10+12</t>
    </r>
  </si>
  <si>
    <t>5</t>
  </si>
  <si>
    <t>8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</si>
</sst>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&quot;Ls &quot;* #,##0.00_-;&quot;-Ls &quot;* #,##0.00_-;_-&quot;Ls &quot;* \-??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u val="single"/>
      <sz val="15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5" borderId="0" xfId="44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2" fillId="33" borderId="45" xfId="0" applyNumberFormat="1" applyFont="1" applyFill="1" applyBorder="1" applyAlignment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7" fillId="33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36" borderId="2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2" fillId="0" borderId="5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/>
    </xf>
    <xf numFmtId="0" fontId="2" fillId="33" borderId="67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/>
    </xf>
    <xf numFmtId="0" fontId="2" fillId="33" borderId="68" xfId="0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/>
    </xf>
    <xf numFmtId="0" fontId="2" fillId="33" borderId="70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/>
    </xf>
    <xf numFmtId="0" fontId="0" fillId="0" borderId="71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0" fillId="0" borderId="69" xfId="0" applyBorder="1" applyAlignment="1">
      <alignment/>
    </xf>
    <xf numFmtId="0" fontId="11" fillId="0" borderId="69" xfId="0" applyFont="1" applyBorder="1" applyAlignment="1">
      <alignment horizontal="center"/>
    </xf>
    <xf numFmtId="0" fontId="8" fillId="33" borderId="7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2" fillId="33" borderId="80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/>
    </xf>
    <xf numFmtId="0" fontId="47" fillId="33" borderId="21" xfId="0" applyFont="1" applyFill="1" applyBorder="1" applyAlignment="1">
      <alignment horizontal="center" vertical="center"/>
    </xf>
    <xf numFmtId="0" fontId="47" fillId="36" borderId="13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6" borderId="80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35" borderId="84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9"/>
  <sheetViews>
    <sheetView tabSelected="1" zoomScale="130" zoomScaleNormal="130" zoomScalePageLayoutView="0" workbookViewId="0" topLeftCell="A238">
      <selection activeCell="K240" sqref="K240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8" width="7.7109375" style="1" customWidth="1"/>
    <col min="9" max="9" width="12.140625" style="1" customWidth="1"/>
    <col min="10" max="11" width="11.57421875" style="1" customWidth="1"/>
    <col min="12" max="12" width="9.57421875" style="1" customWidth="1"/>
    <col min="13" max="13" width="11.140625" style="1" customWidth="1"/>
    <col min="14" max="16384" width="9.140625" style="1" customWidth="1"/>
  </cols>
  <sheetData>
    <row r="1" spans="1:1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ht="45.75" customHeight="1">
      <c r="A2" s="253" t="s">
        <v>84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3"/>
      <c r="N2" s="3"/>
      <c r="O2" s="3"/>
      <c r="P2" s="3"/>
    </row>
    <row r="3" spans="1:15" ht="20.25" customHeight="1">
      <c r="A3" s="253" t="s">
        <v>85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"/>
      <c r="N3" s="3"/>
      <c r="O3" s="2"/>
    </row>
    <row r="4" spans="1:15" ht="20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3"/>
      <c r="N4" s="3"/>
      <c r="O4" s="2"/>
    </row>
    <row r="5" spans="1:15" ht="15" customHeight="1" thickBo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2"/>
      <c r="N5" s="2"/>
      <c r="O5" s="2"/>
    </row>
    <row r="6" spans="1:15" ht="15" customHeight="1" thickBot="1">
      <c r="A6" s="6" t="s">
        <v>1</v>
      </c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  <c r="G6" s="8" t="s">
        <v>6</v>
      </c>
      <c r="H6" s="8" t="s">
        <v>60</v>
      </c>
      <c r="I6" s="8" t="s">
        <v>86</v>
      </c>
      <c r="J6" s="8" t="s">
        <v>7</v>
      </c>
      <c r="K6" s="8" t="s">
        <v>8</v>
      </c>
      <c r="L6" s="9"/>
      <c r="M6" s="2"/>
      <c r="N6" s="2"/>
      <c r="O6" s="2"/>
    </row>
    <row r="7" spans="1:15" ht="12.75" customHeight="1">
      <c r="A7" s="171">
        <v>11</v>
      </c>
      <c r="B7" s="171">
        <v>5</v>
      </c>
      <c r="C7" s="11" t="s">
        <v>140</v>
      </c>
      <c r="D7" s="11">
        <v>2000</v>
      </c>
      <c r="E7" s="11" t="s">
        <v>122</v>
      </c>
      <c r="F7" s="11">
        <v>49</v>
      </c>
      <c r="G7" s="11">
        <v>16</v>
      </c>
      <c r="H7" s="11"/>
      <c r="I7" s="11">
        <v>68</v>
      </c>
      <c r="J7" s="11">
        <f>68*2</f>
        <v>136</v>
      </c>
      <c r="K7" s="127" t="s">
        <v>80</v>
      </c>
      <c r="L7" s="5"/>
      <c r="M7" s="2"/>
      <c r="N7" s="2"/>
      <c r="O7" s="2"/>
    </row>
    <row r="8" spans="1:15" ht="12.75" customHeight="1">
      <c r="A8" s="168">
        <v>11</v>
      </c>
      <c r="B8" s="168">
        <v>4</v>
      </c>
      <c r="C8" s="170" t="s">
        <v>100</v>
      </c>
      <c r="D8" s="11">
        <v>2001</v>
      </c>
      <c r="E8" s="12" t="s">
        <v>90</v>
      </c>
      <c r="F8" s="11">
        <v>50.4</v>
      </c>
      <c r="G8" s="11">
        <v>16</v>
      </c>
      <c r="H8" s="11"/>
      <c r="I8" s="11">
        <v>67</v>
      </c>
      <c r="J8" s="15">
        <f>67*2</f>
        <v>134</v>
      </c>
      <c r="K8" s="127" t="s">
        <v>81</v>
      </c>
      <c r="L8" s="5"/>
      <c r="M8" s="2"/>
      <c r="N8" s="2"/>
      <c r="O8" s="2"/>
    </row>
    <row r="9" spans="1:13" s="13" customFormat="1" ht="12.75">
      <c r="A9" s="172">
        <v>11</v>
      </c>
      <c r="B9" s="15">
        <v>6</v>
      </c>
      <c r="C9" s="11" t="s">
        <v>103</v>
      </c>
      <c r="D9" s="11">
        <v>2000</v>
      </c>
      <c r="E9" s="11" t="s">
        <v>88</v>
      </c>
      <c r="F9" s="11">
        <v>50.9</v>
      </c>
      <c r="G9" s="11">
        <v>12</v>
      </c>
      <c r="H9" s="11"/>
      <c r="I9" s="11">
        <v>119</v>
      </c>
      <c r="J9" s="15">
        <v>119</v>
      </c>
      <c r="K9" s="127" t="s">
        <v>82</v>
      </c>
      <c r="L9" s="16"/>
      <c r="M9" s="16"/>
    </row>
    <row r="10" spans="1:13" s="13" customFormat="1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="4" customFormat="1" ht="12" customHeight="1" thickBot="1">
      <c r="A11" s="4" t="s">
        <v>10</v>
      </c>
    </row>
    <row r="12" spans="1:13" s="13" customFormat="1" ht="15.75" thickBot="1">
      <c r="A12" s="6" t="s">
        <v>1</v>
      </c>
      <c r="B12" s="6" t="s">
        <v>1</v>
      </c>
      <c r="C12" s="7" t="s">
        <v>2</v>
      </c>
      <c r="D12" s="7" t="s">
        <v>3</v>
      </c>
      <c r="E12" s="7" t="s">
        <v>4</v>
      </c>
      <c r="F12" s="8" t="s">
        <v>5</v>
      </c>
      <c r="G12" s="8" t="s">
        <v>6</v>
      </c>
      <c r="H12" s="8" t="s">
        <v>60</v>
      </c>
      <c r="I12" s="8" t="s">
        <v>86</v>
      </c>
      <c r="J12" s="8" t="s">
        <v>7</v>
      </c>
      <c r="K12" s="8" t="s">
        <v>8</v>
      </c>
      <c r="L12" s="17"/>
      <c r="M12" s="17"/>
    </row>
    <row r="13" spans="1:13" s="13" customFormat="1" ht="12.75">
      <c r="A13" s="10">
        <v>12</v>
      </c>
      <c r="B13" s="10">
        <v>1</v>
      </c>
      <c r="C13" s="11" t="s">
        <v>102</v>
      </c>
      <c r="D13" s="11">
        <v>2003</v>
      </c>
      <c r="E13" s="11" t="s">
        <v>88</v>
      </c>
      <c r="F13" s="11">
        <v>54.6</v>
      </c>
      <c r="G13" s="11">
        <v>12</v>
      </c>
      <c r="H13" s="11"/>
      <c r="I13" s="11">
        <v>141</v>
      </c>
      <c r="J13" s="11">
        <v>141</v>
      </c>
      <c r="K13" s="11" t="s">
        <v>80</v>
      </c>
      <c r="L13" s="16"/>
      <c r="M13" s="16"/>
    </row>
    <row r="14" spans="1:13" s="13" customFormat="1" ht="12.75">
      <c r="A14" s="14">
        <v>13</v>
      </c>
      <c r="B14" s="11">
        <v>4</v>
      </c>
      <c r="C14" s="11" t="s">
        <v>153</v>
      </c>
      <c r="D14" s="11">
        <v>2000</v>
      </c>
      <c r="E14" s="11" t="s">
        <v>147</v>
      </c>
      <c r="F14" s="11">
        <v>53.9</v>
      </c>
      <c r="G14" s="11">
        <v>8</v>
      </c>
      <c r="H14" s="11"/>
      <c r="I14" s="11">
        <v>204</v>
      </c>
      <c r="J14" s="15">
        <v>102</v>
      </c>
      <c r="K14" s="11" t="s">
        <v>81</v>
      </c>
      <c r="L14" s="16"/>
      <c r="M14" s="16"/>
    </row>
    <row r="15" spans="1:13" s="13" customFormat="1" ht="12.75">
      <c r="A15" s="14">
        <v>12</v>
      </c>
      <c r="B15" s="11">
        <v>3</v>
      </c>
      <c r="C15" s="11" t="s">
        <v>142</v>
      </c>
      <c r="D15" s="11">
        <v>2001</v>
      </c>
      <c r="E15" s="11" t="s">
        <v>90</v>
      </c>
      <c r="F15" s="11">
        <v>57.3</v>
      </c>
      <c r="G15" s="11">
        <v>8</v>
      </c>
      <c r="H15" s="40"/>
      <c r="I15" s="40">
        <v>178</v>
      </c>
      <c r="J15" s="107">
        <f>178/2</f>
        <v>89</v>
      </c>
      <c r="K15" s="40" t="s">
        <v>82</v>
      </c>
      <c r="L15" s="16"/>
      <c r="M15" s="16"/>
    </row>
    <row r="16" spans="1:13" s="13" customFormat="1" ht="12.75">
      <c r="A16" s="174">
        <v>12</v>
      </c>
      <c r="B16" s="11">
        <v>2</v>
      </c>
      <c r="C16" s="11" t="s">
        <v>113</v>
      </c>
      <c r="D16" s="11">
        <v>2003</v>
      </c>
      <c r="E16" s="11" t="s">
        <v>90</v>
      </c>
      <c r="F16" s="11">
        <v>57.8</v>
      </c>
      <c r="G16" s="184">
        <v>8</v>
      </c>
      <c r="H16" s="168"/>
      <c r="I16" s="168">
        <v>117</v>
      </c>
      <c r="J16" s="168">
        <f>117/2</f>
        <v>58.5</v>
      </c>
      <c r="K16" s="168">
        <v>4</v>
      </c>
      <c r="L16" s="16"/>
      <c r="M16" s="16"/>
    </row>
    <row r="17" spans="8:13" s="13" customFormat="1" ht="12.75">
      <c r="H17" s="16"/>
      <c r="I17" s="16"/>
      <c r="J17" s="16"/>
      <c r="K17" s="16"/>
      <c r="L17" s="16"/>
      <c r="M17" s="16"/>
    </row>
    <row r="18" spans="1:11" s="4" customFormat="1" ht="12" customHeight="1" thickBot="1">
      <c r="A18" s="4" t="s">
        <v>11</v>
      </c>
      <c r="I18" s="18"/>
      <c r="J18" s="18"/>
      <c r="K18" s="18"/>
    </row>
    <row r="19" spans="1:13" s="13" customFormat="1" ht="15.75" thickBot="1">
      <c r="A19" s="6" t="s">
        <v>1</v>
      </c>
      <c r="B19" s="6" t="s">
        <v>1</v>
      </c>
      <c r="C19" s="7" t="s">
        <v>2</v>
      </c>
      <c r="D19" s="7" t="s">
        <v>3</v>
      </c>
      <c r="E19" s="7" t="s">
        <v>4</v>
      </c>
      <c r="F19" s="8" t="s">
        <v>5</v>
      </c>
      <c r="G19" s="8" t="s">
        <v>6</v>
      </c>
      <c r="H19" s="8" t="s">
        <v>60</v>
      </c>
      <c r="I19" s="8" t="s">
        <v>86</v>
      </c>
      <c r="J19" s="8" t="s">
        <v>7</v>
      </c>
      <c r="K19" s="8" t="s">
        <v>8</v>
      </c>
      <c r="L19" s="17"/>
      <c r="M19" s="17"/>
    </row>
    <row r="20" spans="1:13" s="13" customFormat="1" ht="12.75">
      <c r="A20" s="106">
        <v>12</v>
      </c>
      <c r="B20" s="40">
        <v>4</v>
      </c>
      <c r="C20" s="40" t="s">
        <v>144</v>
      </c>
      <c r="D20" s="40">
        <v>2001</v>
      </c>
      <c r="E20" s="11" t="s">
        <v>105</v>
      </c>
      <c r="F20" s="40">
        <v>61.8</v>
      </c>
      <c r="G20" s="40">
        <v>8</v>
      </c>
      <c r="H20" s="40"/>
      <c r="I20" s="40">
        <v>30</v>
      </c>
      <c r="J20" s="15">
        <v>15</v>
      </c>
      <c r="K20" s="40" t="s">
        <v>80</v>
      </c>
      <c r="L20" s="16"/>
      <c r="M20" s="16"/>
    </row>
    <row r="21" spans="1:13" s="13" customFormat="1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6"/>
      <c r="M21" s="16"/>
    </row>
    <row r="22" spans="1:13" s="13" customFormat="1" ht="13.5" thickBot="1">
      <c r="A22" s="4" t="s">
        <v>12</v>
      </c>
      <c r="B22" s="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3" customFormat="1" ht="15.75" thickBot="1">
      <c r="A23" s="6" t="s">
        <v>1</v>
      </c>
      <c r="B23" s="6" t="s">
        <v>1</v>
      </c>
      <c r="C23" s="7" t="s">
        <v>2</v>
      </c>
      <c r="D23" s="7" t="s">
        <v>3</v>
      </c>
      <c r="E23" s="7" t="s">
        <v>4</v>
      </c>
      <c r="F23" s="8" t="s">
        <v>5</v>
      </c>
      <c r="G23" s="8" t="s">
        <v>6</v>
      </c>
      <c r="H23" s="8" t="s">
        <v>60</v>
      </c>
      <c r="I23" s="8" t="s">
        <v>86</v>
      </c>
      <c r="J23" s="8" t="s">
        <v>7</v>
      </c>
      <c r="K23" s="8" t="s">
        <v>8</v>
      </c>
      <c r="L23" s="19"/>
      <c r="M23" s="19"/>
    </row>
    <row r="24" spans="1:13" s="13" customFormat="1" ht="12.75" customHeight="1">
      <c r="A24" s="20">
        <v>12</v>
      </c>
      <c r="B24" s="20">
        <v>5</v>
      </c>
      <c r="C24" s="11" t="s">
        <v>101</v>
      </c>
      <c r="D24" s="11">
        <v>2001</v>
      </c>
      <c r="E24" s="11" t="s">
        <v>88</v>
      </c>
      <c r="F24" s="11">
        <v>65.4</v>
      </c>
      <c r="G24" s="11">
        <v>16</v>
      </c>
      <c r="H24" s="15"/>
      <c r="I24" s="15">
        <v>170</v>
      </c>
      <c r="J24" s="15">
        <v>340</v>
      </c>
      <c r="K24" s="15" t="s">
        <v>80</v>
      </c>
      <c r="L24" s="16"/>
      <c r="M24" s="19"/>
    </row>
    <row r="25" spans="1:13" s="13" customFormat="1" ht="12.75">
      <c r="A25" s="14">
        <v>13</v>
      </c>
      <c r="B25" s="11">
        <v>2</v>
      </c>
      <c r="C25" s="11" t="s">
        <v>141</v>
      </c>
      <c r="D25" s="11">
        <v>2000</v>
      </c>
      <c r="E25" s="11" t="s">
        <v>122</v>
      </c>
      <c r="F25" s="11">
        <v>66</v>
      </c>
      <c r="G25" s="11">
        <v>16</v>
      </c>
      <c r="H25" s="11"/>
      <c r="I25" s="11">
        <v>120</v>
      </c>
      <c r="J25" s="11">
        <v>240</v>
      </c>
      <c r="K25" s="11" t="s">
        <v>81</v>
      </c>
      <c r="L25" s="16"/>
      <c r="M25" s="16"/>
    </row>
    <row r="26" spans="1:13" s="13" customFormat="1" ht="12.75">
      <c r="A26" s="14">
        <v>13</v>
      </c>
      <c r="B26" s="11">
        <v>5</v>
      </c>
      <c r="C26" s="11" t="s">
        <v>13</v>
      </c>
      <c r="D26" s="11">
        <v>1999</v>
      </c>
      <c r="E26" s="11" t="s">
        <v>122</v>
      </c>
      <c r="F26" s="11">
        <v>73.1</v>
      </c>
      <c r="G26" s="11">
        <v>16</v>
      </c>
      <c r="H26" s="11"/>
      <c r="I26" s="11">
        <v>88</v>
      </c>
      <c r="J26" s="11">
        <f>88*2</f>
        <v>176</v>
      </c>
      <c r="K26" s="11" t="s">
        <v>82</v>
      </c>
      <c r="L26" s="16"/>
      <c r="M26" s="16"/>
    </row>
    <row r="27" spans="1:13" s="13" customFormat="1" ht="12.75">
      <c r="A27" s="14">
        <v>13</v>
      </c>
      <c r="B27" s="11">
        <v>3</v>
      </c>
      <c r="C27" s="11" t="s">
        <v>143</v>
      </c>
      <c r="D27" s="11">
        <v>2002</v>
      </c>
      <c r="E27" s="11" t="s">
        <v>90</v>
      </c>
      <c r="F27" s="11">
        <v>67</v>
      </c>
      <c r="G27" s="11">
        <v>8</v>
      </c>
      <c r="H27" s="11"/>
      <c r="I27" s="11">
        <v>162</v>
      </c>
      <c r="J27" s="11">
        <v>81</v>
      </c>
      <c r="K27" s="11">
        <v>4</v>
      </c>
      <c r="L27" s="16"/>
      <c r="M27" s="16"/>
    </row>
    <row r="28" spans="1:13" s="13" customFormat="1" ht="12.75">
      <c r="A28" s="174">
        <v>13</v>
      </c>
      <c r="B28" s="11">
        <v>1</v>
      </c>
      <c r="C28" s="11" t="s">
        <v>114</v>
      </c>
      <c r="D28" s="11">
        <v>2004</v>
      </c>
      <c r="E28" s="11" t="s">
        <v>90</v>
      </c>
      <c r="F28" s="11">
        <v>70.4</v>
      </c>
      <c r="G28" s="11">
        <v>12</v>
      </c>
      <c r="H28" s="11"/>
      <c r="I28" s="11">
        <v>63</v>
      </c>
      <c r="J28" s="11">
        <v>63</v>
      </c>
      <c r="K28" s="15">
        <v>5</v>
      </c>
      <c r="L28" s="16"/>
      <c r="M28" s="16"/>
    </row>
    <row r="29" spans="1:12" s="13" customFormat="1" ht="14.25" customHeight="1">
      <c r="A29" s="11">
        <v>12</v>
      </c>
      <c r="B29" s="11">
        <v>6</v>
      </c>
      <c r="C29" s="11" t="s">
        <v>111</v>
      </c>
      <c r="D29" s="11">
        <v>1999</v>
      </c>
      <c r="E29" s="11" t="s">
        <v>54</v>
      </c>
      <c r="F29" s="11">
        <v>63.4</v>
      </c>
      <c r="G29" s="11">
        <v>12</v>
      </c>
      <c r="H29" s="11"/>
      <c r="I29" s="11">
        <v>59</v>
      </c>
      <c r="J29" s="11">
        <v>59</v>
      </c>
      <c r="K29" s="15">
        <v>6</v>
      </c>
      <c r="L29" s="16"/>
    </row>
    <row r="30" spans="1:13" s="13" customFormat="1" ht="12.75">
      <c r="A30" s="16"/>
      <c r="B30" s="16"/>
      <c r="C30" s="16"/>
      <c r="D30" s="16"/>
      <c r="E30" s="21"/>
      <c r="F30" s="16"/>
      <c r="G30" s="16"/>
      <c r="H30" s="16"/>
      <c r="I30" s="16"/>
      <c r="J30" s="16"/>
      <c r="K30" s="16"/>
      <c r="L30" s="16"/>
      <c r="M30" s="16"/>
    </row>
    <row r="31" spans="1:13" s="13" customFormat="1" ht="12.75">
      <c r="A31" s="16"/>
      <c r="B31" s="16"/>
      <c r="C31" s="16"/>
      <c r="D31" s="16"/>
      <c r="E31" s="21"/>
      <c r="F31" s="16"/>
      <c r="G31" s="16"/>
      <c r="H31" s="16"/>
      <c r="I31" s="16"/>
      <c r="J31" s="16"/>
      <c r="K31" s="16"/>
      <c r="L31" s="16"/>
      <c r="M31" s="16"/>
    </row>
    <row r="32" spans="1:13" s="13" customFormat="1" ht="13.5" thickBot="1">
      <c r="A32" s="4" t="s">
        <v>15</v>
      </c>
      <c r="B32" s="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6"/>
    </row>
    <row r="33" spans="1:13" s="4" customFormat="1" ht="15.75" thickBot="1">
      <c r="A33" s="6" t="s">
        <v>1</v>
      </c>
      <c r="B33" s="6" t="s">
        <v>1</v>
      </c>
      <c r="C33" s="7" t="s">
        <v>2</v>
      </c>
      <c r="D33" s="7" t="s">
        <v>3</v>
      </c>
      <c r="E33" s="7" t="s">
        <v>4</v>
      </c>
      <c r="F33" s="8" t="s">
        <v>5</v>
      </c>
      <c r="G33" s="8" t="s">
        <v>6</v>
      </c>
      <c r="H33" s="8" t="s">
        <v>60</v>
      </c>
      <c r="I33" s="8" t="s">
        <v>86</v>
      </c>
      <c r="J33" s="8" t="s">
        <v>7</v>
      </c>
      <c r="K33" s="8" t="s">
        <v>8</v>
      </c>
      <c r="L33" s="19"/>
      <c r="M33" s="18"/>
    </row>
    <row r="34" spans="1:13" s="13" customFormat="1" ht="12.75">
      <c r="A34" s="10"/>
      <c r="B34" s="10"/>
      <c r="C34" s="127" t="s">
        <v>102</v>
      </c>
      <c r="D34" s="127">
        <v>2003</v>
      </c>
      <c r="E34" s="127" t="s">
        <v>88</v>
      </c>
      <c r="F34" s="127">
        <v>54.6</v>
      </c>
      <c r="G34" s="127">
        <v>12</v>
      </c>
      <c r="H34" s="11"/>
      <c r="I34" s="11">
        <v>141</v>
      </c>
      <c r="J34" s="11">
        <f>141/2</f>
        <v>70.5</v>
      </c>
      <c r="K34" s="11" t="s">
        <v>80</v>
      </c>
      <c r="L34" s="16"/>
      <c r="M34" s="16"/>
    </row>
    <row r="35" spans="1:13" s="13" customFormat="1" ht="12.75">
      <c r="A35" s="158"/>
      <c r="B35" s="158"/>
      <c r="C35" s="127" t="s">
        <v>140</v>
      </c>
      <c r="D35" s="127">
        <v>2000</v>
      </c>
      <c r="E35" s="127" t="s">
        <v>122</v>
      </c>
      <c r="F35" s="127">
        <v>49</v>
      </c>
      <c r="G35" s="127">
        <v>16</v>
      </c>
      <c r="H35" s="131"/>
      <c r="I35" s="131">
        <v>68</v>
      </c>
      <c r="J35" s="131">
        <v>68</v>
      </c>
      <c r="K35" s="131" t="s">
        <v>81</v>
      </c>
      <c r="L35" s="16"/>
      <c r="M35" s="16"/>
    </row>
    <row r="36" spans="1:13" s="13" customFormat="1" ht="12.75">
      <c r="A36" s="14"/>
      <c r="B36" s="11"/>
      <c r="C36" s="127" t="s">
        <v>100</v>
      </c>
      <c r="D36" s="127">
        <v>2001</v>
      </c>
      <c r="E36" s="162" t="s">
        <v>90</v>
      </c>
      <c r="F36" s="127">
        <v>50.4</v>
      </c>
      <c r="G36" s="127">
        <v>16</v>
      </c>
      <c r="H36" s="11"/>
      <c r="I36" s="11">
        <v>67</v>
      </c>
      <c r="J36" s="15">
        <v>67</v>
      </c>
      <c r="K36" s="11" t="s">
        <v>82</v>
      </c>
      <c r="L36" s="16"/>
      <c r="M36" s="16"/>
    </row>
    <row r="37" spans="1:15" s="104" customFormat="1" ht="12.75" customHeight="1">
      <c r="A37" s="10"/>
      <c r="B37" s="10"/>
      <c r="C37" s="173" t="s">
        <v>103</v>
      </c>
      <c r="D37" s="127">
        <v>2000</v>
      </c>
      <c r="E37" s="127" t="s">
        <v>88</v>
      </c>
      <c r="F37" s="127">
        <v>50.9</v>
      </c>
      <c r="G37" s="185">
        <v>12</v>
      </c>
      <c r="H37" s="40"/>
      <c r="I37" s="40">
        <v>119</v>
      </c>
      <c r="J37" s="107">
        <f>119/2</f>
        <v>59.5</v>
      </c>
      <c r="K37" s="40">
        <v>4</v>
      </c>
      <c r="L37" s="102"/>
      <c r="M37" s="103"/>
      <c r="N37" s="103"/>
      <c r="O37" s="103"/>
    </row>
    <row r="38" spans="1:15" s="104" customFormat="1" ht="12.75" customHeight="1">
      <c r="A38" s="141">
        <v>14</v>
      </c>
      <c r="B38" s="141">
        <v>1</v>
      </c>
      <c r="C38" s="11" t="s">
        <v>153</v>
      </c>
      <c r="D38" s="11">
        <v>2000</v>
      </c>
      <c r="E38" s="11" t="s">
        <v>147</v>
      </c>
      <c r="F38" s="184">
        <v>53.9</v>
      </c>
      <c r="G38" s="160">
        <v>12</v>
      </c>
      <c r="H38" s="160"/>
      <c r="I38" s="160">
        <v>4</v>
      </c>
      <c r="J38" s="160">
        <v>2</v>
      </c>
      <c r="K38" s="160">
        <v>5</v>
      </c>
      <c r="L38" s="102"/>
      <c r="M38" s="103"/>
      <c r="N38" s="103"/>
      <c r="O38" s="103"/>
    </row>
    <row r="39" spans="12:13" s="13" customFormat="1" ht="12.75">
      <c r="L39" s="16"/>
      <c r="M39" s="16"/>
    </row>
    <row r="40" spans="1:11" s="4" customFormat="1" ht="12" customHeight="1" thickBot="1">
      <c r="A40" s="4" t="s">
        <v>83</v>
      </c>
      <c r="I40" s="18"/>
      <c r="J40" s="18"/>
      <c r="K40" s="18"/>
    </row>
    <row r="41" spans="1:13" s="13" customFormat="1" ht="15.75" thickBot="1">
      <c r="A41" s="6" t="s">
        <v>1</v>
      </c>
      <c r="B41" s="6" t="s">
        <v>1</v>
      </c>
      <c r="C41" s="166" t="s">
        <v>2</v>
      </c>
      <c r="D41" s="166" t="s">
        <v>3</v>
      </c>
      <c r="E41" s="166" t="s">
        <v>4</v>
      </c>
      <c r="F41" s="167" t="s">
        <v>5</v>
      </c>
      <c r="G41" s="167" t="s">
        <v>6</v>
      </c>
      <c r="H41" s="8" t="s">
        <v>60</v>
      </c>
      <c r="I41" s="8" t="s">
        <v>86</v>
      </c>
      <c r="J41" s="8" t="s">
        <v>7</v>
      </c>
      <c r="K41" s="39" t="s">
        <v>8</v>
      </c>
      <c r="L41" s="17"/>
      <c r="M41" s="17"/>
    </row>
    <row r="42" spans="1:13" s="13" customFormat="1" ht="12.75">
      <c r="A42" s="101">
        <v>13</v>
      </c>
      <c r="B42" s="101">
        <v>6</v>
      </c>
      <c r="C42" s="168" t="s">
        <v>144</v>
      </c>
      <c r="D42" s="168">
        <v>2001</v>
      </c>
      <c r="E42" s="168" t="s">
        <v>105</v>
      </c>
      <c r="F42" s="168">
        <v>61.8</v>
      </c>
      <c r="G42" s="168">
        <v>12</v>
      </c>
      <c r="H42" s="101"/>
      <c r="I42" s="101">
        <v>31</v>
      </c>
      <c r="J42" s="15">
        <v>15.5</v>
      </c>
      <c r="K42" s="101" t="s">
        <v>80</v>
      </c>
      <c r="L42" s="16"/>
      <c r="M42" s="16"/>
    </row>
    <row r="43" spans="1:13" s="13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3" customFormat="1" ht="13.5" thickBot="1">
      <c r="A44" s="4" t="s">
        <v>16</v>
      </c>
      <c r="B44" s="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3" customFormat="1" ht="15.75" thickBot="1">
      <c r="A45" s="6" t="s">
        <v>1</v>
      </c>
      <c r="B45" s="6" t="s">
        <v>1</v>
      </c>
      <c r="C45" s="7" t="s">
        <v>2</v>
      </c>
      <c r="D45" s="7" t="s">
        <v>3</v>
      </c>
      <c r="E45" s="7" t="s">
        <v>4</v>
      </c>
      <c r="F45" s="8" t="s">
        <v>5</v>
      </c>
      <c r="G45" s="8" t="s">
        <v>6</v>
      </c>
      <c r="H45" s="8" t="s">
        <v>60</v>
      </c>
      <c r="I45" s="8" t="s">
        <v>86</v>
      </c>
      <c r="J45" s="8" t="s">
        <v>7</v>
      </c>
      <c r="K45" s="8" t="s">
        <v>8</v>
      </c>
      <c r="L45" s="19"/>
      <c r="M45" s="19"/>
    </row>
    <row r="46" spans="1:13" s="13" customFormat="1" ht="12.75" customHeight="1">
      <c r="A46" s="159"/>
      <c r="B46" s="159"/>
      <c r="C46" s="127" t="s">
        <v>101</v>
      </c>
      <c r="D46" s="127">
        <v>2001</v>
      </c>
      <c r="E46" s="127" t="s">
        <v>88</v>
      </c>
      <c r="F46" s="127">
        <v>65.4</v>
      </c>
      <c r="G46" s="127">
        <v>16</v>
      </c>
      <c r="H46" s="133"/>
      <c r="I46" s="133">
        <v>170</v>
      </c>
      <c r="J46" s="131">
        <v>170</v>
      </c>
      <c r="K46" s="133" t="s">
        <v>80</v>
      </c>
      <c r="L46" s="16"/>
      <c r="M46" s="19"/>
    </row>
    <row r="47" spans="1:13" s="13" customFormat="1" ht="12.75">
      <c r="A47" s="130"/>
      <c r="B47" s="131"/>
      <c r="C47" s="127" t="s">
        <v>141</v>
      </c>
      <c r="D47" s="127">
        <v>2000</v>
      </c>
      <c r="E47" s="127" t="s">
        <v>122</v>
      </c>
      <c r="F47" s="127">
        <v>66</v>
      </c>
      <c r="G47" s="127">
        <v>16</v>
      </c>
      <c r="H47" s="131"/>
      <c r="I47" s="131">
        <v>120</v>
      </c>
      <c r="J47" s="133">
        <v>120</v>
      </c>
      <c r="K47" s="131" t="s">
        <v>81</v>
      </c>
      <c r="L47" s="16"/>
      <c r="M47" s="16"/>
    </row>
    <row r="48" spans="1:13" s="13" customFormat="1" ht="12.75">
      <c r="A48" s="130"/>
      <c r="B48" s="131"/>
      <c r="C48" s="127" t="s">
        <v>111</v>
      </c>
      <c r="D48" s="127">
        <v>1999</v>
      </c>
      <c r="E48" s="127" t="s">
        <v>54</v>
      </c>
      <c r="F48" s="127">
        <v>63.4</v>
      </c>
      <c r="G48" s="127">
        <v>12</v>
      </c>
      <c r="H48" s="131"/>
      <c r="I48" s="131">
        <v>59</v>
      </c>
      <c r="J48" s="133">
        <f>59/2</f>
        <v>29.5</v>
      </c>
      <c r="K48" s="131" t="s">
        <v>82</v>
      </c>
      <c r="L48" s="16"/>
      <c r="M48" s="16"/>
    </row>
    <row r="49" s="13" customFormat="1" ht="14.25" customHeight="1">
      <c r="L49" s="16"/>
    </row>
    <row r="50" spans="1:13" s="13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3" customFormat="1" ht="12.75" customHeight="1" thickBot="1">
      <c r="A51" s="4" t="s">
        <v>17</v>
      </c>
      <c r="B51" s="4"/>
      <c r="C51" s="18"/>
      <c r="D51" s="18"/>
      <c r="E51" s="18"/>
      <c r="F51" s="18"/>
      <c r="G51" s="18"/>
      <c r="H51" s="18"/>
      <c r="I51" s="18"/>
      <c r="J51" s="18"/>
      <c r="K51" s="18"/>
      <c r="L51" s="22"/>
      <c r="M51" s="18"/>
    </row>
    <row r="52" spans="1:13" s="13" customFormat="1" ht="15.75" thickBot="1">
      <c r="A52" s="6" t="s">
        <v>1</v>
      </c>
      <c r="B52" s="6" t="s">
        <v>1</v>
      </c>
      <c r="C52" s="7" t="s">
        <v>2</v>
      </c>
      <c r="D52" s="7" t="s">
        <v>3</v>
      </c>
      <c r="E52" s="7" t="s">
        <v>4</v>
      </c>
      <c r="F52" s="8" t="s">
        <v>5</v>
      </c>
      <c r="G52" s="8" t="s">
        <v>6</v>
      </c>
      <c r="H52" s="8" t="s">
        <v>60</v>
      </c>
      <c r="I52" s="8" t="s">
        <v>86</v>
      </c>
      <c r="J52" s="8" t="s">
        <v>7</v>
      </c>
      <c r="K52" s="8" t="s">
        <v>8</v>
      </c>
      <c r="L52" s="23"/>
      <c r="M52" s="19"/>
    </row>
    <row r="53" spans="1:13" s="13" customFormat="1" ht="12.75">
      <c r="A53" s="14"/>
      <c r="B53" s="11"/>
      <c r="C53" s="127" t="s">
        <v>13</v>
      </c>
      <c r="D53" s="127">
        <v>1999</v>
      </c>
      <c r="E53" s="127" t="s">
        <v>122</v>
      </c>
      <c r="F53" s="127">
        <v>73.1</v>
      </c>
      <c r="G53" s="127">
        <v>16</v>
      </c>
      <c r="H53" s="11"/>
      <c r="I53" s="11">
        <v>88</v>
      </c>
      <c r="J53" s="15">
        <v>88</v>
      </c>
      <c r="K53" s="11" t="s">
        <v>80</v>
      </c>
      <c r="L53" s="16"/>
      <c r="M53" s="16"/>
    </row>
    <row r="54" spans="1:13" s="13" customFormat="1" ht="12.75">
      <c r="A54" s="130"/>
      <c r="B54" s="131"/>
      <c r="C54" s="127" t="s">
        <v>114</v>
      </c>
      <c r="D54" s="127">
        <v>2004</v>
      </c>
      <c r="E54" s="127" t="s">
        <v>90</v>
      </c>
      <c r="F54" s="127">
        <v>70.4</v>
      </c>
      <c r="G54" s="127">
        <v>12</v>
      </c>
      <c r="H54" s="131"/>
      <c r="I54" s="131">
        <v>63</v>
      </c>
      <c r="J54" s="133">
        <f>63/2</f>
        <v>31.5</v>
      </c>
      <c r="K54" s="131" t="s">
        <v>81</v>
      </c>
      <c r="L54" s="16"/>
      <c r="M54" s="16"/>
    </row>
    <row r="55" spans="1:13" s="13" customFormat="1" ht="12.75">
      <c r="A55" s="14">
        <v>14</v>
      </c>
      <c r="B55" s="11">
        <v>2</v>
      </c>
      <c r="C55" s="11" t="s">
        <v>112</v>
      </c>
      <c r="D55" s="11">
        <v>1995</v>
      </c>
      <c r="E55" s="11" t="s">
        <v>90</v>
      </c>
      <c r="F55" s="11">
        <v>76.3</v>
      </c>
      <c r="G55" s="11">
        <v>12</v>
      </c>
      <c r="H55" s="11"/>
      <c r="I55" s="11">
        <v>34</v>
      </c>
      <c r="J55" s="15">
        <v>17</v>
      </c>
      <c r="K55" s="11" t="s">
        <v>82</v>
      </c>
      <c r="L55" s="16"/>
      <c r="M55" s="16"/>
    </row>
    <row r="56" spans="1:13" s="13" customFormat="1" ht="12.75">
      <c r="A56" s="161"/>
      <c r="B56" s="161"/>
      <c r="H56" s="161"/>
      <c r="I56" s="161"/>
      <c r="J56" s="161"/>
      <c r="K56" s="161"/>
      <c r="L56" s="16"/>
      <c r="M56" s="16"/>
    </row>
    <row r="57" spans="1:13" s="13" customFormat="1" ht="13.5" thickBot="1">
      <c r="A57" s="4" t="s">
        <v>18</v>
      </c>
      <c r="B57" s="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/>
    </row>
    <row r="58" spans="1:13" s="4" customFormat="1" ht="15.75" thickBot="1">
      <c r="A58" s="6" t="s">
        <v>1</v>
      </c>
      <c r="B58" s="6" t="s">
        <v>1</v>
      </c>
      <c r="C58" s="7" t="s">
        <v>2</v>
      </c>
      <c r="D58" s="7" t="s">
        <v>3</v>
      </c>
      <c r="E58" s="7" t="s">
        <v>4</v>
      </c>
      <c r="F58" s="8" t="s">
        <v>5</v>
      </c>
      <c r="G58" s="8" t="s">
        <v>6</v>
      </c>
      <c r="H58" s="8" t="s">
        <v>60</v>
      </c>
      <c r="I58" s="8" t="s">
        <v>86</v>
      </c>
      <c r="J58" s="8" t="s">
        <v>7</v>
      </c>
      <c r="K58" s="8" t="s">
        <v>8</v>
      </c>
      <c r="L58" s="19"/>
      <c r="M58" s="18"/>
    </row>
    <row r="59" spans="1:13" s="13" customFormat="1" ht="12.75">
      <c r="A59" s="158">
        <v>14</v>
      </c>
      <c r="B59" s="158">
        <v>6</v>
      </c>
      <c r="C59" s="131" t="s">
        <v>19</v>
      </c>
      <c r="D59" s="131">
        <v>1980</v>
      </c>
      <c r="E59" s="132" t="s">
        <v>20</v>
      </c>
      <c r="F59" s="131">
        <v>58</v>
      </c>
      <c r="G59" s="131">
        <v>16</v>
      </c>
      <c r="H59" s="131"/>
      <c r="I59" s="131">
        <v>101</v>
      </c>
      <c r="J59" s="131">
        <v>101</v>
      </c>
      <c r="K59" s="131" t="s">
        <v>80</v>
      </c>
      <c r="L59" s="16"/>
      <c r="M59" s="16"/>
    </row>
    <row r="60" spans="1:13" s="104" customFormat="1" ht="12.75">
      <c r="A60" s="10">
        <v>14</v>
      </c>
      <c r="B60" s="10">
        <v>4</v>
      </c>
      <c r="C60" s="11" t="s">
        <v>100</v>
      </c>
      <c r="D60" s="11">
        <v>2001</v>
      </c>
      <c r="E60" s="12" t="s">
        <v>90</v>
      </c>
      <c r="F60" s="11">
        <v>50.4</v>
      </c>
      <c r="G60" s="11">
        <v>12</v>
      </c>
      <c r="H60" s="11"/>
      <c r="I60" s="11">
        <v>95</v>
      </c>
      <c r="J60" s="11">
        <f>95/2</f>
        <v>47.5</v>
      </c>
      <c r="K60" s="11" t="s">
        <v>81</v>
      </c>
      <c r="L60" s="105"/>
      <c r="M60" s="105"/>
    </row>
    <row r="61" spans="1:13" s="104" customFormat="1" ht="12.75">
      <c r="A61" s="190">
        <v>14</v>
      </c>
      <c r="B61" s="190">
        <v>5</v>
      </c>
      <c r="C61" s="141" t="s">
        <v>158</v>
      </c>
      <c r="D61" s="141">
        <v>1973</v>
      </c>
      <c r="E61" s="191" t="s">
        <v>147</v>
      </c>
      <c r="F61" s="141">
        <v>54.1</v>
      </c>
      <c r="G61" s="141">
        <v>12</v>
      </c>
      <c r="H61" s="141"/>
      <c r="I61" s="141">
        <v>77</v>
      </c>
      <c r="J61" s="141">
        <f>77/2</f>
        <v>38.5</v>
      </c>
      <c r="K61" s="141" t="s">
        <v>82</v>
      </c>
      <c r="L61" s="105"/>
      <c r="M61" s="105"/>
    </row>
    <row r="62" spans="1:13" s="13" customFormat="1" ht="12.75">
      <c r="A62" s="160"/>
      <c r="B62" s="160"/>
      <c r="C62" s="175" t="s">
        <v>153</v>
      </c>
      <c r="D62" s="175">
        <v>2000</v>
      </c>
      <c r="E62" s="175" t="s">
        <v>147</v>
      </c>
      <c r="F62" s="175">
        <v>53.9</v>
      </c>
      <c r="G62" s="192">
        <v>12</v>
      </c>
      <c r="H62" s="160"/>
      <c r="I62" s="160">
        <v>4</v>
      </c>
      <c r="J62" s="160">
        <v>2</v>
      </c>
      <c r="K62" s="160">
        <v>4</v>
      </c>
      <c r="L62" s="16"/>
      <c r="M62" s="16"/>
    </row>
    <row r="63" spans="1:13" s="13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s="13" customFormat="1" ht="15.75" thickBot="1">
      <c r="A64" s="4" t="s">
        <v>21</v>
      </c>
      <c r="B64" s="4"/>
      <c r="C64" s="16"/>
      <c r="D64" s="16"/>
      <c r="E64" s="16"/>
      <c r="F64" s="16"/>
      <c r="G64" s="16"/>
      <c r="H64" s="16"/>
      <c r="I64" s="16"/>
      <c r="J64" s="16"/>
      <c r="K64" s="16"/>
      <c r="L64" s="19"/>
      <c r="M64" s="19"/>
    </row>
    <row r="65" spans="1:13" s="13" customFormat="1" ht="15">
      <c r="A65" s="176" t="s">
        <v>1</v>
      </c>
      <c r="B65" s="176" t="s">
        <v>1</v>
      </c>
      <c r="C65" s="166" t="s">
        <v>2</v>
      </c>
      <c r="D65" s="166" t="s">
        <v>3</v>
      </c>
      <c r="E65" s="166" t="s">
        <v>4</v>
      </c>
      <c r="F65" s="167" t="s">
        <v>5</v>
      </c>
      <c r="G65" s="167" t="s">
        <v>6</v>
      </c>
      <c r="H65" s="167" t="s">
        <v>60</v>
      </c>
      <c r="I65" s="167" t="s">
        <v>86</v>
      </c>
      <c r="J65" s="167" t="s">
        <v>7</v>
      </c>
      <c r="K65" s="167" t="s">
        <v>8</v>
      </c>
      <c r="L65" s="16"/>
      <c r="M65" s="16"/>
    </row>
    <row r="66" spans="1:13" s="13" customFormat="1" ht="12.75">
      <c r="A66" s="168">
        <v>15</v>
      </c>
      <c r="B66" s="168">
        <v>1</v>
      </c>
      <c r="C66" s="168" t="s">
        <v>146</v>
      </c>
      <c r="D66" s="168">
        <v>1992</v>
      </c>
      <c r="E66" s="168" t="s">
        <v>20</v>
      </c>
      <c r="F66" s="168">
        <v>62.6</v>
      </c>
      <c r="G66" s="168">
        <v>24</v>
      </c>
      <c r="H66" s="168"/>
      <c r="I66" s="168">
        <v>55</v>
      </c>
      <c r="J66" s="168">
        <v>110</v>
      </c>
      <c r="K66" s="168" t="s">
        <v>80</v>
      </c>
      <c r="L66" s="16"/>
      <c r="M66" s="16"/>
    </row>
    <row r="67" spans="1:13" s="13" customFormat="1" ht="12.75">
      <c r="A67" s="168">
        <v>15</v>
      </c>
      <c r="B67" s="168">
        <v>2</v>
      </c>
      <c r="C67" s="168" t="s">
        <v>157</v>
      </c>
      <c r="D67" s="168">
        <v>1992</v>
      </c>
      <c r="E67" s="168" t="s">
        <v>147</v>
      </c>
      <c r="F67" s="168">
        <v>63</v>
      </c>
      <c r="G67" s="168">
        <v>12</v>
      </c>
      <c r="H67" s="168"/>
      <c r="I67" s="168">
        <v>59</v>
      </c>
      <c r="J67" s="168">
        <f>59/2</f>
        <v>29.5</v>
      </c>
      <c r="K67" s="168" t="s">
        <v>81</v>
      </c>
      <c r="L67" s="16"/>
      <c r="M67" s="16"/>
    </row>
    <row r="68" spans="1:13" s="13" customFormat="1" ht="12.75">
      <c r="A68" s="160"/>
      <c r="B68" s="160"/>
      <c r="C68" s="175" t="s">
        <v>144</v>
      </c>
      <c r="D68" s="175">
        <v>2001</v>
      </c>
      <c r="E68" s="175" t="s">
        <v>105</v>
      </c>
      <c r="F68" s="175">
        <v>61.8</v>
      </c>
      <c r="G68" s="175">
        <v>12</v>
      </c>
      <c r="H68" s="160"/>
      <c r="I68" s="160">
        <v>31</v>
      </c>
      <c r="J68" s="160">
        <v>15.5</v>
      </c>
      <c r="K68" s="160" t="s">
        <v>82</v>
      </c>
      <c r="L68" s="16"/>
      <c r="M68" s="16"/>
    </row>
    <row r="69" spans="12:13" s="13" customFormat="1" ht="12.75">
      <c r="L69" s="22"/>
      <c r="M69" s="18"/>
    </row>
    <row r="70" spans="1:13" s="13" customFormat="1" ht="15.75" thickBot="1">
      <c r="A70" s="4" t="s">
        <v>154</v>
      </c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23"/>
      <c r="M70" s="19"/>
    </row>
    <row r="71" spans="1:13" s="13" customFormat="1" ht="15.75" thickBot="1">
      <c r="A71" s="6" t="s">
        <v>1</v>
      </c>
      <c r="B71" s="6" t="s">
        <v>1</v>
      </c>
      <c r="C71" s="7" t="s">
        <v>2</v>
      </c>
      <c r="D71" s="7" t="s">
        <v>3</v>
      </c>
      <c r="E71" s="7" t="s">
        <v>4</v>
      </c>
      <c r="F71" s="8" t="s">
        <v>5</v>
      </c>
      <c r="G71" s="8" t="s">
        <v>6</v>
      </c>
      <c r="H71" s="8" t="s">
        <v>60</v>
      </c>
      <c r="I71" s="8" t="s">
        <v>86</v>
      </c>
      <c r="J71" s="8" t="s">
        <v>7</v>
      </c>
      <c r="K71" s="8" t="s">
        <v>8</v>
      </c>
      <c r="L71" s="24"/>
      <c r="M71" s="16"/>
    </row>
    <row r="72" spans="1:13" s="104" customFormat="1" ht="12.75">
      <c r="A72" s="10">
        <v>15</v>
      </c>
      <c r="B72" s="10">
        <v>3</v>
      </c>
      <c r="C72" s="11" t="s">
        <v>155</v>
      </c>
      <c r="D72" s="11">
        <v>1994</v>
      </c>
      <c r="E72" s="11" t="s">
        <v>156</v>
      </c>
      <c r="F72" s="11">
        <v>63.1</v>
      </c>
      <c r="G72" s="11">
        <v>12</v>
      </c>
      <c r="H72" s="11"/>
      <c r="I72" s="11">
        <v>214</v>
      </c>
      <c r="J72" s="15">
        <f>214/2</f>
        <v>107</v>
      </c>
      <c r="K72" s="11" t="s">
        <v>80</v>
      </c>
      <c r="L72" s="105"/>
      <c r="M72" s="105"/>
    </row>
    <row r="73" spans="1:12" s="13" customFormat="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3" s="13" customFormat="1" ht="13.5" thickBot="1">
      <c r="A74" s="4" t="s">
        <v>22</v>
      </c>
      <c r="B74" s="4"/>
      <c r="C74" s="18"/>
      <c r="D74" s="18"/>
      <c r="E74" s="18"/>
      <c r="F74" s="18"/>
      <c r="G74" s="18"/>
      <c r="H74" s="18"/>
      <c r="I74" s="18"/>
      <c r="J74" s="18"/>
      <c r="K74" s="18"/>
      <c r="L74" s="22"/>
      <c r="M74" s="18"/>
    </row>
    <row r="75" spans="1:13" s="13" customFormat="1" ht="15.75" thickBot="1">
      <c r="A75" s="6" t="s">
        <v>1</v>
      </c>
      <c r="B75" s="6" t="s">
        <v>1</v>
      </c>
      <c r="C75" s="7" t="s">
        <v>2</v>
      </c>
      <c r="D75" s="7" t="s">
        <v>3</v>
      </c>
      <c r="E75" s="7" t="s">
        <v>4</v>
      </c>
      <c r="F75" s="8" t="s">
        <v>5</v>
      </c>
      <c r="G75" s="8" t="s">
        <v>6</v>
      </c>
      <c r="H75" s="8" t="s">
        <v>60</v>
      </c>
      <c r="I75" s="8" t="s">
        <v>86</v>
      </c>
      <c r="J75" s="8" t="s">
        <v>7</v>
      </c>
      <c r="K75" s="8" t="s">
        <v>8</v>
      </c>
      <c r="L75" s="23"/>
      <c r="M75" s="19"/>
    </row>
    <row r="76" spans="1:13" s="13" customFormat="1" ht="12.75">
      <c r="A76" s="10">
        <v>14</v>
      </c>
      <c r="B76" s="10">
        <v>3</v>
      </c>
      <c r="C76" s="11" t="s">
        <v>145</v>
      </c>
      <c r="D76" s="11">
        <v>1994</v>
      </c>
      <c r="E76" s="11" t="s">
        <v>20</v>
      </c>
      <c r="F76" s="11">
        <v>76.4</v>
      </c>
      <c r="G76" s="11">
        <v>16</v>
      </c>
      <c r="H76" s="11"/>
      <c r="I76" s="11">
        <v>137</v>
      </c>
      <c r="J76" s="15">
        <v>137</v>
      </c>
      <c r="K76" s="11" t="s">
        <v>80</v>
      </c>
      <c r="L76" s="24"/>
      <c r="M76" s="16"/>
    </row>
    <row r="77" spans="1:13" s="13" customFormat="1" ht="12.75">
      <c r="A77" s="14"/>
      <c r="B77" s="11"/>
      <c r="C77" s="127" t="s">
        <v>112</v>
      </c>
      <c r="D77" s="127">
        <v>1995</v>
      </c>
      <c r="E77" s="127" t="s">
        <v>90</v>
      </c>
      <c r="F77" s="127">
        <v>76.3</v>
      </c>
      <c r="G77" s="127">
        <v>12</v>
      </c>
      <c r="H77" s="11"/>
      <c r="I77" s="11">
        <v>34</v>
      </c>
      <c r="J77" s="11">
        <v>17</v>
      </c>
      <c r="K77" s="11" t="s">
        <v>81</v>
      </c>
      <c r="L77" s="24"/>
      <c r="M77" s="16"/>
    </row>
    <row r="78" spans="1:13" s="13" customFormat="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24"/>
      <c r="M78" s="16"/>
    </row>
    <row r="79" spans="1:12" s="13" customFormat="1" ht="14.25" customHeight="1" thickBot="1">
      <c r="A79" s="4" t="s">
        <v>166</v>
      </c>
      <c r="B79" s="4"/>
      <c r="C79" s="18"/>
      <c r="D79" s="18"/>
      <c r="E79" s="18"/>
      <c r="F79" s="18"/>
      <c r="G79" s="18"/>
      <c r="H79" s="18"/>
      <c r="I79" s="18"/>
      <c r="J79" s="18"/>
      <c r="K79" s="18"/>
      <c r="L79" s="16"/>
    </row>
    <row r="80" spans="1:12" s="13" customFormat="1" ht="15.75" thickBot="1">
      <c r="A80" s="7" t="s">
        <v>1</v>
      </c>
      <c r="B80" s="7" t="s">
        <v>1</v>
      </c>
      <c r="C80" s="7" t="s">
        <v>2</v>
      </c>
      <c r="D80" s="7" t="s">
        <v>3</v>
      </c>
      <c r="E80" s="7" t="s">
        <v>4</v>
      </c>
      <c r="F80" s="8" t="s">
        <v>5</v>
      </c>
      <c r="G80" s="8" t="s">
        <v>6</v>
      </c>
      <c r="H80" s="8" t="s">
        <v>60</v>
      </c>
      <c r="I80" s="8" t="s">
        <v>86</v>
      </c>
      <c r="J80" s="8" t="s">
        <v>7</v>
      </c>
      <c r="K80" s="8" t="s">
        <v>8</v>
      </c>
      <c r="L80" s="19"/>
    </row>
    <row r="81" spans="1:13" s="13" customFormat="1" ht="12.75">
      <c r="A81" s="11">
        <v>16</v>
      </c>
      <c r="B81" s="11">
        <v>1</v>
      </c>
      <c r="C81" s="11" t="s">
        <v>121</v>
      </c>
      <c r="D81" s="11">
        <v>1999</v>
      </c>
      <c r="E81" s="11" t="s">
        <v>122</v>
      </c>
      <c r="F81" s="11">
        <v>47.8</v>
      </c>
      <c r="G81" s="11">
        <v>16</v>
      </c>
      <c r="H81" s="11">
        <v>62</v>
      </c>
      <c r="I81" s="11">
        <v>80</v>
      </c>
      <c r="J81" s="15">
        <v>102</v>
      </c>
      <c r="K81" s="15" t="s">
        <v>80</v>
      </c>
      <c r="L81" s="16"/>
      <c r="M81" s="25"/>
    </row>
    <row r="82" spans="1:12" s="13" customFormat="1" ht="12.75">
      <c r="A82" s="26"/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s="13" customFormat="1" ht="13.5" thickBot="1">
      <c r="A83" s="4" t="s">
        <v>167</v>
      </c>
      <c r="B83" s="4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s="13" customFormat="1" ht="15.75" thickBot="1">
      <c r="A84" s="7" t="s">
        <v>1</v>
      </c>
      <c r="B84" s="7" t="s">
        <v>1</v>
      </c>
      <c r="C84" s="7" t="s">
        <v>2</v>
      </c>
      <c r="D84" s="7" t="s">
        <v>3</v>
      </c>
      <c r="E84" s="7" t="s">
        <v>4</v>
      </c>
      <c r="F84" s="8" t="s">
        <v>5</v>
      </c>
      <c r="G84" s="8" t="s">
        <v>6</v>
      </c>
      <c r="H84" s="8" t="s">
        <v>60</v>
      </c>
      <c r="I84" s="8" t="s">
        <v>86</v>
      </c>
      <c r="J84" s="8" t="s">
        <v>7</v>
      </c>
      <c r="K84" s="8" t="s">
        <v>8</v>
      </c>
      <c r="L84" s="19"/>
    </row>
    <row r="85" spans="1:13" s="13" customFormat="1" ht="12.75">
      <c r="A85" s="11">
        <v>16</v>
      </c>
      <c r="B85" s="11">
        <v>2</v>
      </c>
      <c r="C85" s="11" t="s">
        <v>87</v>
      </c>
      <c r="D85" s="11">
        <v>2002</v>
      </c>
      <c r="E85" s="11" t="s">
        <v>88</v>
      </c>
      <c r="F85" s="11">
        <v>54.3</v>
      </c>
      <c r="G85" s="11">
        <v>16</v>
      </c>
      <c r="H85" s="11">
        <v>40</v>
      </c>
      <c r="I85" s="11">
        <v>60</v>
      </c>
      <c r="J85" s="15">
        <v>70</v>
      </c>
      <c r="K85" s="15" t="s">
        <v>80</v>
      </c>
      <c r="L85" s="16"/>
      <c r="M85" s="25"/>
    </row>
    <row r="86" spans="1:13" s="13" customFormat="1" ht="12.75">
      <c r="A86" s="11">
        <v>16</v>
      </c>
      <c r="B86" s="11">
        <v>3</v>
      </c>
      <c r="C86" s="11" t="s">
        <v>93</v>
      </c>
      <c r="D86" s="11">
        <v>2001</v>
      </c>
      <c r="E86" s="11" t="s">
        <v>90</v>
      </c>
      <c r="F86" s="11">
        <v>57.4</v>
      </c>
      <c r="G86" s="11">
        <v>16</v>
      </c>
      <c r="H86" s="11">
        <v>11</v>
      </c>
      <c r="I86" s="11">
        <v>111</v>
      </c>
      <c r="J86" s="15">
        <v>66.5</v>
      </c>
      <c r="K86" s="15" t="s">
        <v>81</v>
      </c>
      <c r="L86" s="16"/>
      <c r="M86" s="25"/>
    </row>
    <row r="87" spans="1:12" s="13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s="13" customFormat="1" ht="13.5" thickBot="1">
      <c r="A88" s="4" t="s">
        <v>168</v>
      </c>
      <c r="B88" s="4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s="13" customFormat="1" ht="15.75" thickBot="1">
      <c r="A89" s="7" t="s">
        <v>1</v>
      </c>
      <c r="B89" s="7" t="s">
        <v>1</v>
      </c>
      <c r="C89" s="7" t="s">
        <v>2</v>
      </c>
      <c r="D89" s="7" t="s">
        <v>3</v>
      </c>
      <c r="E89" s="7" t="s">
        <v>4</v>
      </c>
      <c r="F89" s="8" t="s">
        <v>5</v>
      </c>
      <c r="G89" s="8" t="s">
        <v>6</v>
      </c>
      <c r="H89" s="8" t="s">
        <v>60</v>
      </c>
      <c r="I89" s="8" t="s">
        <v>86</v>
      </c>
      <c r="J89" s="8" t="s">
        <v>7</v>
      </c>
      <c r="K89" s="8" t="s">
        <v>8</v>
      </c>
      <c r="L89" s="19"/>
    </row>
    <row r="90" spans="1:13" s="13" customFormat="1" ht="12.75">
      <c r="A90" s="14">
        <v>16</v>
      </c>
      <c r="B90" s="11">
        <v>5</v>
      </c>
      <c r="C90" s="11" t="s">
        <v>124</v>
      </c>
      <c r="D90" s="11">
        <v>2001</v>
      </c>
      <c r="E90" s="11" t="s">
        <v>122</v>
      </c>
      <c r="F90" s="11">
        <v>62.2</v>
      </c>
      <c r="G90" s="11">
        <v>24</v>
      </c>
      <c r="H90" s="11">
        <v>60</v>
      </c>
      <c r="I90" s="11">
        <v>80</v>
      </c>
      <c r="J90" s="15">
        <v>200</v>
      </c>
      <c r="K90" s="11" t="s">
        <v>80</v>
      </c>
      <c r="L90" s="16"/>
      <c r="M90" s="16"/>
    </row>
    <row r="91" spans="1:13" s="13" customFormat="1" ht="12.75">
      <c r="A91" s="14">
        <v>16</v>
      </c>
      <c r="B91" s="11">
        <v>6</v>
      </c>
      <c r="C91" s="11" t="s">
        <v>148</v>
      </c>
      <c r="D91" s="11">
        <v>2002</v>
      </c>
      <c r="E91" s="11" t="s">
        <v>122</v>
      </c>
      <c r="F91" s="11">
        <v>59.8</v>
      </c>
      <c r="G91" s="11">
        <v>24</v>
      </c>
      <c r="H91" s="11">
        <v>24</v>
      </c>
      <c r="I91" s="11">
        <v>81</v>
      </c>
      <c r="J91" s="15">
        <f>48+81</f>
        <v>129</v>
      </c>
      <c r="K91" s="11" t="s">
        <v>81</v>
      </c>
      <c r="L91" s="16"/>
      <c r="M91" s="16"/>
    </row>
    <row r="92" spans="1:12" s="13" customFormat="1" ht="18.75" customHeight="1">
      <c r="A92" s="11">
        <v>16</v>
      </c>
      <c r="B92" s="11">
        <v>4</v>
      </c>
      <c r="C92" s="11" t="s">
        <v>107</v>
      </c>
      <c r="D92" s="11">
        <v>2003</v>
      </c>
      <c r="E92" s="11" t="s">
        <v>90</v>
      </c>
      <c r="F92" s="11">
        <v>62.4</v>
      </c>
      <c r="G92" s="11">
        <v>16</v>
      </c>
      <c r="H92" s="11">
        <v>16</v>
      </c>
      <c r="I92" s="11">
        <v>70</v>
      </c>
      <c r="J92" s="15">
        <v>51</v>
      </c>
      <c r="K92" s="15" t="s">
        <v>82</v>
      </c>
      <c r="L92" s="16"/>
    </row>
    <row r="93" spans="1:12" s="13" customFormat="1" ht="12.75">
      <c r="A93" s="26"/>
      <c r="B93" s="2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s="13" customFormat="1" ht="13.5" thickBot="1">
      <c r="A94" s="4" t="s">
        <v>173</v>
      </c>
      <c r="B94" s="4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13" customFormat="1" ht="15.75" thickBot="1">
      <c r="A95" s="7" t="s">
        <v>1</v>
      </c>
      <c r="B95" s="7" t="s">
        <v>1</v>
      </c>
      <c r="C95" s="7" t="s">
        <v>2</v>
      </c>
      <c r="D95" s="7" t="s">
        <v>3</v>
      </c>
      <c r="E95" s="7" t="s">
        <v>4</v>
      </c>
      <c r="F95" s="8" t="s">
        <v>5</v>
      </c>
      <c r="G95" s="8" t="s">
        <v>6</v>
      </c>
      <c r="H95" s="8" t="s">
        <v>60</v>
      </c>
      <c r="I95" s="8" t="s">
        <v>86</v>
      </c>
      <c r="J95" s="8" t="s">
        <v>7</v>
      </c>
      <c r="K95" s="8" t="s">
        <v>8</v>
      </c>
      <c r="L95" s="19"/>
    </row>
    <row r="96" spans="1:12" s="13" customFormat="1" ht="12.75">
      <c r="A96" s="11">
        <v>17</v>
      </c>
      <c r="B96" s="11">
        <v>1</v>
      </c>
      <c r="C96" s="11" t="s">
        <v>130</v>
      </c>
      <c r="D96" s="11">
        <v>2001</v>
      </c>
      <c r="E96" s="11" t="s">
        <v>122</v>
      </c>
      <c r="F96" s="11">
        <v>66</v>
      </c>
      <c r="G96" s="11">
        <v>16</v>
      </c>
      <c r="H96" s="11">
        <v>81</v>
      </c>
      <c r="I96" s="11">
        <v>90</v>
      </c>
      <c r="J96" s="15">
        <f>81+45</f>
        <v>126</v>
      </c>
      <c r="K96" s="15" t="s">
        <v>80</v>
      </c>
      <c r="L96" s="25"/>
    </row>
    <row r="97" spans="1:12" s="13" customFormat="1" ht="14.25" customHeight="1">
      <c r="A97" s="11">
        <v>17</v>
      </c>
      <c r="B97" s="11">
        <v>2</v>
      </c>
      <c r="C97" s="11" t="s">
        <v>133</v>
      </c>
      <c r="D97" s="11">
        <v>2001</v>
      </c>
      <c r="E97" s="11" t="s">
        <v>90</v>
      </c>
      <c r="F97" s="11">
        <v>64.2</v>
      </c>
      <c r="G97" s="11">
        <v>16</v>
      </c>
      <c r="H97" s="11">
        <v>31</v>
      </c>
      <c r="I97" s="11">
        <v>130</v>
      </c>
      <c r="J97" s="15">
        <v>96</v>
      </c>
      <c r="K97" s="15" t="s">
        <v>81</v>
      </c>
      <c r="L97" s="16"/>
    </row>
    <row r="98" spans="1:12" s="13" customFormat="1" ht="12.75">
      <c r="A98" s="16"/>
      <c r="B98" s="16"/>
      <c r="C98" s="16"/>
      <c r="D98" s="16"/>
      <c r="E98" s="21"/>
      <c r="F98" s="16"/>
      <c r="G98" s="27"/>
      <c r="H98" s="27"/>
      <c r="I98" s="16"/>
      <c r="J98" s="16"/>
      <c r="K98" s="16"/>
      <c r="L98" s="25"/>
    </row>
    <row r="99" spans="1:12" s="13" customFormat="1" ht="13.5" thickBot="1">
      <c r="A99" s="4" t="s">
        <v>172</v>
      </c>
      <c r="B99" s="4"/>
      <c r="C99" s="18"/>
      <c r="D99" s="18"/>
      <c r="E99" s="18"/>
      <c r="F99" s="18"/>
      <c r="G99" s="18"/>
      <c r="H99" s="18"/>
      <c r="I99" s="18"/>
      <c r="J99" s="18"/>
      <c r="K99" s="18"/>
      <c r="L99" s="16"/>
    </row>
    <row r="100" spans="1:12" s="13" customFormat="1" ht="15.75" thickBot="1">
      <c r="A100" s="7" t="s">
        <v>1</v>
      </c>
      <c r="B100" s="7" t="s">
        <v>1</v>
      </c>
      <c r="C100" s="7" t="s">
        <v>2</v>
      </c>
      <c r="D100" s="7" t="s">
        <v>3</v>
      </c>
      <c r="E100" s="7" t="s">
        <v>4</v>
      </c>
      <c r="F100" s="8" t="s">
        <v>5</v>
      </c>
      <c r="G100" s="8" t="s">
        <v>6</v>
      </c>
      <c r="H100" s="8" t="s">
        <v>60</v>
      </c>
      <c r="I100" s="8" t="s">
        <v>86</v>
      </c>
      <c r="J100" s="8" t="s">
        <v>7</v>
      </c>
      <c r="K100" s="8" t="s">
        <v>8</v>
      </c>
      <c r="L100" s="19"/>
    </row>
    <row r="101" spans="1:13" s="13" customFormat="1" ht="12.75">
      <c r="A101" s="14">
        <v>17</v>
      </c>
      <c r="B101" s="11">
        <v>4</v>
      </c>
      <c r="C101" s="11" t="s">
        <v>132</v>
      </c>
      <c r="D101" s="11">
        <v>2000</v>
      </c>
      <c r="E101" s="11" t="s">
        <v>122</v>
      </c>
      <c r="F101" s="11">
        <v>69.3</v>
      </c>
      <c r="G101" s="28">
        <v>24</v>
      </c>
      <c r="H101" s="28">
        <v>79</v>
      </c>
      <c r="I101" s="11">
        <v>101</v>
      </c>
      <c r="J101" s="15">
        <f>79*2+101</f>
        <v>259</v>
      </c>
      <c r="K101" s="11" t="s">
        <v>80</v>
      </c>
      <c r="L101" s="16"/>
      <c r="M101" s="16"/>
    </row>
    <row r="102" spans="1:12" s="13" customFormat="1" ht="12.75">
      <c r="A102" s="11">
        <v>17</v>
      </c>
      <c r="B102" s="11">
        <v>3</v>
      </c>
      <c r="C102" s="11" t="s">
        <v>131</v>
      </c>
      <c r="D102" s="11">
        <v>2001</v>
      </c>
      <c r="E102" s="11" t="s">
        <v>122</v>
      </c>
      <c r="F102" s="11">
        <v>70.7</v>
      </c>
      <c r="G102" s="11">
        <v>24</v>
      </c>
      <c r="H102" s="11">
        <v>74</v>
      </c>
      <c r="I102" s="11">
        <v>80</v>
      </c>
      <c r="J102" s="11">
        <f>148+80</f>
        <v>228</v>
      </c>
      <c r="K102" s="15" t="s">
        <v>81</v>
      </c>
      <c r="L102" s="25"/>
    </row>
    <row r="103" spans="1:12" s="13" customFormat="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s="13" customFormat="1" ht="13.5" thickBot="1">
      <c r="A104" s="4" t="s">
        <v>171</v>
      </c>
      <c r="B104" s="4"/>
      <c r="C104" s="18"/>
      <c r="D104" s="18"/>
      <c r="E104" s="18"/>
      <c r="F104" s="18"/>
      <c r="G104" s="18"/>
      <c r="H104" s="18"/>
      <c r="I104" s="18"/>
      <c r="J104" s="18"/>
      <c r="K104" s="18"/>
      <c r="L104" s="16"/>
    </row>
    <row r="105" spans="1:12" s="13" customFormat="1" ht="15.75" thickBot="1">
      <c r="A105" s="7" t="s">
        <v>1</v>
      </c>
      <c r="B105" s="7" t="s">
        <v>1</v>
      </c>
      <c r="C105" s="7" t="s">
        <v>2</v>
      </c>
      <c r="D105" s="7" t="s">
        <v>3</v>
      </c>
      <c r="E105" s="7" t="s">
        <v>4</v>
      </c>
      <c r="F105" s="8" t="s">
        <v>5</v>
      </c>
      <c r="G105" s="8" t="s">
        <v>6</v>
      </c>
      <c r="H105" s="8" t="s">
        <v>60</v>
      </c>
      <c r="I105" s="8" t="s">
        <v>86</v>
      </c>
      <c r="J105" s="8" t="s">
        <v>7</v>
      </c>
      <c r="K105" s="8" t="s">
        <v>8</v>
      </c>
      <c r="L105" s="19"/>
    </row>
    <row r="106" spans="1:13" s="13" customFormat="1" ht="12.75">
      <c r="A106" s="14">
        <v>18</v>
      </c>
      <c r="B106" s="11">
        <v>2</v>
      </c>
      <c r="C106" s="11" t="s">
        <v>24</v>
      </c>
      <c r="D106" s="11">
        <v>1999</v>
      </c>
      <c r="E106" s="11" t="s">
        <v>147</v>
      </c>
      <c r="F106" s="11">
        <v>75.1</v>
      </c>
      <c r="G106" s="11">
        <v>24</v>
      </c>
      <c r="H106" s="11">
        <v>81</v>
      </c>
      <c r="I106" s="11">
        <v>201</v>
      </c>
      <c r="J106" s="15">
        <f>81*2+201</f>
        <v>363</v>
      </c>
      <c r="K106" s="11" t="s">
        <v>80</v>
      </c>
      <c r="L106" s="16"/>
      <c r="M106" s="16"/>
    </row>
    <row r="107" spans="1:13" s="13" customFormat="1" ht="12.75">
      <c r="A107" s="14">
        <v>18</v>
      </c>
      <c r="B107" s="11">
        <v>3</v>
      </c>
      <c r="C107" s="11" t="s">
        <v>129</v>
      </c>
      <c r="D107" s="11">
        <v>1999</v>
      </c>
      <c r="E107" s="11" t="s">
        <v>122</v>
      </c>
      <c r="F107" s="11">
        <v>77.5</v>
      </c>
      <c r="G107" s="11">
        <v>24</v>
      </c>
      <c r="H107" s="11">
        <v>50</v>
      </c>
      <c r="I107" s="11">
        <v>76</v>
      </c>
      <c r="J107" s="15">
        <f>100+76</f>
        <v>176</v>
      </c>
      <c r="K107" s="11" t="s">
        <v>81</v>
      </c>
      <c r="L107" s="16"/>
      <c r="M107" s="16"/>
    </row>
    <row r="108" spans="1:13" s="13" customFormat="1" ht="12.75">
      <c r="A108" s="14">
        <v>18</v>
      </c>
      <c r="B108" s="11">
        <v>1</v>
      </c>
      <c r="C108" s="11" t="s">
        <v>89</v>
      </c>
      <c r="D108" s="11">
        <v>2001</v>
      </c>
      <c r="E108" s="11" t="s">
        <v>90</v>
      </c>
      <c r="F108" s="11">
        <v>73.4</v>
      </c>
      <c r="G108" s="11">
        <v>16</v>
      </c>
      <c r="H108" s="11">
        <v>13</v>
      </c>
      <c r="I108" s="11">
        <v>100</v>
      </c>
      <c r="J108" s="15">
        <v>63</v>
      </c>
      <c r="K108" s="11" t="s">
        <v>82</v>
      </c>
      <c r="L108" s="16"/>
      <c r="M108" s="16"/>
    </row>
    <row r="109" spans="1:12" s="13" customFormat="1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s="13" customFormat="1" ht="13.5" thickBot="1">
      <c r="A110" s="4" t="s">
        <v>170</v>
      </c>
      <c r="B110" s="4"/>
      <c r="C110" s="18"/>
      <c r="D110" s="18"/>
      <c r="E110" s="18"/>
      <c r="F110" s="18"/>
      <c r="G110" s="18"/>
      <c r="H110" s="18"/>
      <c r="I110" s="18"/>
      <c r="J110" s="18"/>
      <c r="K110" s="18"/>
      <c r="L110" s="16"/>
    </row>
    <row r="111" spans="1:12" s="4" customFormat="1" ht="15">
      <c r="A111" s="166" t="s">
        <v>1</v>
      </c>
      <c r="B111" s="166" t="s">
        <v>1</v>
      </c>
      <c r="C111" s="166" t="s">
        <v>2</v>
      </c>
      <c r="D111" s="166" t="s">
        <v>3</v>
      </c>
      <c r="E111" s="166" t="s">
        <v>4</v>
      </c>
      <c r="F111" s="167" t="s">
        <v>5</v>
      </c>
      <c r="G111" s="167" t="s">
        <v>6</v>
      </c>
      <c r="H111" s="167" t="s">
        <v>60</v>
      </c>
      <c r="I111" s="167" t="s">
        <v>86</v>
      </c>
      <c r="J111" s="167" t="s">
        <v>7</v>
      </c>
      <c r="K111" s="167" t="s">
        <v>8</v>
      </c>
      <c r="L111" s="19"/>
    </row>
    <row r="112" spans="1:12" s="4" customFormat="1" ht="15">
      <c r="A112" s="168">
        <v>18</v>
      </c>
      <c r="B112" s="168">
        <v>4</v>
      </c>
      <c r="C112" s="168" t="s">
        <v>94</v>
      </c>
      <c r="D112" s="168">
        <v>1999</v>
      </c>
      <c r="E112" s="168" t="s">
        <v>88</v>
      </c>
      <c r="F112" s="169">
        <v>78.9</v>
      </c>
      <c r="G112" s="169">
        <v>24</v>
      </c>
      <c r="H112" s="169">
        <v>101</v>
      </c>
      <c r="I112" s="169">
        <v>223</v>
      </c>
      <c r="J112" s="169">
        <f>202+223</f>
        <v>425</v>
      </c>
      <c r="K112" s="169" t="s">
        <v>80</v>
      </c>
      <c r="L112" s="19"/>
    </row>
    <row r="113" spans="1:12" s="4" customFormat="1" ht="15">
      <c r="A113" s="168">
        <v>18</v>
      </c>
      <c r="B113" s="168">
        <v>5</v>
      </c>
      <c r="C113" s="168" t="s">
        <v>174</v>
      </c>
      <c r="D113" s="168">
        <v>2000</v>
      </c>
      <c r="E113" s="168" t="s">
        <v>122</v>
      </c>
      <c r="F113" s="169">
        <v>80.4</v>
      </c>
      <c r="G113" s="169">
        <v>16</v>
      </c>
      <c r="H113" s="169">
        <v>80</v>
      </c>
      <c r="I113" s="169">
        <v>140</v>
      </c>
      <c r="J113" s="169">
        <v>150</v>
      </c>
      <c r="K113" s="169" t="s">
        <v>81</v>
      </c>
      <c r="L113" s="19"/>
    </row>
    <row r="114" spans="1:12" s="13" customFormat="1" ht="14.25" customHeight="1">
      <c r="A114" s="168">
        <v>18</v>
      </c>
      <c r="B114" s="168">
        <v>6</v>
      </c>
      <c r="C114" s="168" t="s">
        <v>91</v>
      </c>
      <c r="D114" s="168">
        <v>2001</v>
      </c>
      <c r="E114" s="168" t="s">
        <v>90</v>
      </c>
      <c r="F114" s="168">
        <v>84.4</v>
      </c>
      <c r="G114" s="168">
        <v>16</v>
      </c>
      <c r="H114" s="168">
        <v>16</v>
      </c>
      <c r="I114" s="168">
        <v>50</v>
      </c>
      <c r="J114" s="168">
        <f>25+16</f>
        <v>41</v>
      </c>
      <c r="K114" s="168" t="s">
        <v>82</v>
      </c>
      <c r="L114" s="16"/>
    </row>
    <row r="115" spans="1:12" s="13" customFormat="1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s="13" customFormat="1" ht="13.5" thickBot="1">
      <c r="A116" s="4" t="s">
        <v>169</v>
      </c>
      <c r="B116" s="4"/>
      <c r="C116" s="18"/>
      <c r="D116" s="18"/>
      <c r="E116" s="18"/>
      <c r="F116" s="18"/>
      <c r="G116" s="18"/>
      <c r="H116" s="18"/>
      <c r="I116" s="18"/>
      <c r="J116" s="18"/>
      <c r="K116" s="18"/>
      <c r="L116" s="16"/>
    </row>
    <row r="117" spans="1:12" s="13" customFormat="1" ht="15.75" thickBot="1">
      <c r="A117" s="7" t="s">
        <v>1</v>
      </c>
      <c r="B117" s="7" t="s">
        <v>1</v>
      </c>
      <c r="C117" s="7" t="s">
        <v>2</v>
      </c>
      <c r="D117" s="7" t="s">
        <v>3</v>
      </c>
      <c r="E117" s="7" t="s">
        <v>4</v>
      </c>
      <c r="F117" s="8" t="s">
        <v>5</v>
      </c>
      <c r="G117" s="8" t="s">
        <v>6</v>
      </c>
      <c r="H117" s="8" t="s">
        <v>60</v>
      </c>
      <c r="I117" s="8" t="s">
        <v>86</v>
      </c>
      <c r="J117" s="8" t="s">
        <v>7</v>
      </c>
      <c r="K117" s="8" t="s">
        <v>8</v>
      </c>
      <c r="L117" s="19"/>
    </row>
    <row r="118" spans="1:12" s="13" customFormat="1" ht="14.25" customHeight="1">
      <c r="A118" s="11">
        <v>19</v>
      </c>
      <c r="B118" s="11">
        <v>2</v>
      </c>
      <c r="C118" s="11" t="s">
        <v>25</v>
      </c>
      <c r="D118" s="11">
        <v>2000</v>
      </c>
      <c r="E118" s="11" t="s">
        <v>125</v>
      </c>
      <c r="F118" s="11">
        <v>95.1</v>
      </c>
      <c r="G118" s="11">
        <v>24</v>
      </c>
      <c r="H118" s="11">
        <v>50</v>
      </c>
      <c r="I118" s="11">
        <v>83</v>
      </c>
      <c r="J118" s="11">
        <v>183</v>
      </c>
      <c r="K118" s="15" t="s">
        <v>80</v>
      </c>
      <c r="L118" s="16"/>
    </row>
    <row r="119" spans="1:13" s="13" customFormat="1" ht="12.75">
      <c r="A119" s="14">
        <v>19</v>
      </c>
      <c r="B119" s="11">
        <v>3</v>
      </c>
      <c r="C119" s="11" t="s">
        <v>128</v>
      </c>
      <c r="D119" s="11">
        <v>2000</v>
      </c>
      <c r="E119" s="11" t="s">
        <v>122</v>
      </c>
      <c r="F119" s="11">
        <v>106</v>
      </c>
      <c r="G119" s="11">
        <v>24</v>
      </c>
      <c r="H119" s="11">
        <v>57</v>
      </c>
      <c r="I119" s="11">
        <v>60</v>
      </c>
      <c r="J119" s="15">
        <f>57*2+60</f>
        <v>174</v>
      </c>
      <c r="K119" s="11" t="s">
        <v>81</v>
      </c>
      <c r="L119" s="16"/>
      <c r="M119" s="16"/>
    </row>
    <row r="120" spans="1:13" s="13" customFormat="1" ht="12.75">
      <c r="A120" s="14">
        <v>19</v>
      </c>
      <c r="B120" s="11">
        <v>5</v>
      </c>
      <c r="C120" s="11" t="s">
        <v>150</v>
      </c>
      <c r="D120" s="11">
        <v>1999</v>
      </c>
      <c r="E120" s="11" t="s">
        <v>122</v>
      </c>
      <c r="F120" s="11">
        <v>105.5</v>
      </c>
      <c r="G120" s="11">
        <v>16</v>
      </c>
      <c r="H120" s="11">
        <v>54</v>
      </c>
      <c r="I120" s="11">
        <v>71</v>
      </c>
      <c r="J120" s="15">
        <f>54+71/2</f>
        <v>89.5</v>
      </c>
      <c r="K120" s="11" t="s">
        <v>82</v>
      </c>
      <c r="L120" s="16"/>
      <c r="M120" s="16"/>
    </row>
    <row r="121" spans="1:13" s="13" customFormat="1" ht="12.75">
      <c r="A121" s="14">
        <v>19</v>
      </c>
      <c r="B121" s="11">
        <v>1</v>
      </c>
      <c r="C121" s="11" t="s">
        <v>92</v>
      </c>
      <c r="D121" s="11">
        <v>2000</v>
      </c>
      <c r="E121" s="11" t="s">
        <v>90</v>
      </c>
      <c r="F121" s="11">
        <v>99.1</v>
      </c>
      <c r="G121" s="11">
        <v>24</v>
      </c>
      <c r="H121" s="11">
        <v>12</v>
      </c>
      <c r="I121" s="11">
        <v>45</v>
      </c>
      <c r="J121" s="15">
        <f>24+45</f>
        <v>69</v>
      </c>
      <c r="K121" s="11">
        <v>4</v>
      </c>
      <c r="L121" s="16"/>
      <c r="M121" s="16"/>
    </row>
    <row r="122" spans="1:13" s="13" customFormat="1" ht="12.75">
      <c r="A122" s="14">
        <v>19</v>
      </c>
      <c r="B122" s="11">
        <v>4</v>
      </c>
      <c r="C122" s="11" t="s">
        <v>151</v>
      </c>
      <c r="D122" s="11">
        <v>2001</v>
      </c>
      <c r="E122" s="11" t="s">
        <v>90</v>
      </c>
      <c r="F122" s="11">
        <v>107.1</v>
      </c>
      <c r="G122" s="11">
        <v>16</v>
      </c>
      <c r="H122" s="11">
        <v>14</v>
      </c>
      <c r="I122" s="11">
        <v>70</v>
      </c>
      <c r="J122" s="15">
        <f>14+35</f>
        <v>49</v>
      </c>
      <c r="K122" s="11">
        <v>5</v>
      </c>
      <c r="L122" s="16"/>
      <c r="M122" s="16"/>
    </row>
    <row r="123" spans="1:12" s="13" customFormat="1" ht="14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s="13" customFormat="1" ht="12.75" customHeight="1" thickBot="1">
      <c r="A124" s="4" t="s">
        <v>26</v>
      </c>
      <c r="B124" s="4"/>
      <c r="C124" s="18"/>
      <c r="D124" s="18"/>
      <c r="E124" s="18"/>
      <c r="F124" s="18"/>
      <c r="G124" s="18"/>
      <c r="H124" s="18"/>
      <c r="I124" s="18"/>
      <c r="J124" s="18"/>
      <c r="K124" s="18"/>
      <c r="L124" s="16"/>
    </row>
    <row r="125" spans="1:12" s="13" customFormat="1" ht="15.75" thickBot="1">
      <c r="A125" s="7" t="s">
        <v>1</v>
      </c>
      <c r="B125" s="7" t="s">
        <v>1</v>
      </c>
      <c r="C125" s="7" t="s">
        <v>2</v>
      </c>
      <c r="D125" s="7" t="s">
        <v>3</v>
      </c>
      <c r="E125" s="7" t="s">
        <v>4</v>
      </c>
      <c r="F125" s="8" t="s">
        <v>5</v>
      </c>
      <c r="G125" s="8" t="s">
        <v>6</v>
      </c>
      <c r="H125" s="8" t="s">
        <v>60</v>
      </c>
      <c r="I125" s="8" t="s">
        <v>86</v>
      </c>
      <c r="J125" s="8" t="s">
        <v>7</v>
      </c>
      <c r="K125" s="8" t="s">
        <v>8</v>
      </c>
      <c r="L125" s="16"/>
    </row>
    <row r="126" spans="1:13" s="13" customFormat="1" ht="12.75">
      <c r="A126" s="14"/>
      <c r="B126" s="11"/>
      <c r="C126" s="127" t="s">
        <v>124</v>
      </c>
      <c r="D126" s="127">
        <v>2001</v>
      </c>
      <c r="E126" s="127" t="s">
        <v>122</v>
      </c>
      <c r="F126" s="127">
        <v>62.2</v>
      </c>
      <c r="G126" s="127">
        <v>24</v>
      </c>
      <c r="H126" s="11">
        <v>60</v>
      </c>
      <c r="I126" s="11">
        <v>80</v>
      </c>
      <c r="J126" s="15">
        <v>100</v>
      </c>
      <c r="K126" s="11" t="s">
        <v>80</v>
      </c>
      <c r="L126" s="16"/>
      <c r="M126" s="16"/>
    </row>
    <row r="127" spans="1:13" s="13" customFormat="1" ht="12.75">
      <c r="A127" s="14"/>
      <c r="B127" s="11"/>
      <c r="C127" s="127" t="s">
        <v>148</v>
      </c>
      <c r="D127" s="127">
        <v>2002</v>
      </c>
      <c r="E127" s="127" t="s">
        <v>122</v>
      </c>
      <c r="F127" s="127">
        <v>59.8</v>
      </c>
      <c r="G127" s="127">
        <v>24</v>
      </c>
      <c r="H127" s="11">
        <v>24</v>
      </c>
      <c r="I127" s="11">
        <v>81</v>
      </c>
      <c r="J127" s="15">
        <v>64.5</v>
      </c>
      <c r="K127" s="11" t="s">
        <v>81</v>
      </c>
      <c r="L127" s="16"/>
      <c r="M127" s="16"/>
    </row>
    <row r="128" spans="1:12" s="13" customFormat="1" ht="13.5" customHeight="1">
      <c r="A128" s="16"/>
      <c r="B128" s="16"/>
      <c r="C128" s="16"/>
      <c r="D128" s="16"/>
      <c r="E128" s="21"/>
      <c r="F128" s="16"/>
      <c r="G128" s="16"/>
      <c r="H128" s="16"/>
      <c r="I128" s="16"/>
      <c r="J128" s="16"/>
      <c r="K128" s="16"/>
      <c r="L128" s="16"/>
    </row>
    <row r="129" spans="1:12" s="13" customFormat="1" ht="16.5" customHeight="1" thickBot="1">
      <c r="A129" s="4" t="s">
        <v>28</v>
      </c>
      <c r="B129" s="4"/>
      <c r="C129" s="18"/>
      <c r="D129" s="18"/>
      <c r="E129" s="18"/>
      <c r="F129" s="18"/>
      <c r="G129" s="18"/>
      <c r="H129" s="18"/>
      <c r="I129" s="18"/>
      <c r="J129" s="18"/>
      <c r="K129" s="18"/>
      <c r="L129" s="16"/>
    </row>
    <row r="130" spans="1:12" s="13" customFormat="1" ht="15.75" thickBot="1">
      <c r="A130" s="7" t="s">
        <v>1</v>
      </c>
      <c r="B130" s="7" t="s">
        <v>1</v>
      </c>
      <c r="C130" s="7" t="s">
        <v>2</v>
      </c>
      <c r="D130" s="7" t="s">
        <v>3</v>
      </c>
      <c r="E130" s="7" t="s">
        <v>4</v>
      </c>
      <c r="F130" s="8" t="s">
        <v>5</v>
      </c>
      <c r="G130" s="8" t="s">
        <v>6</v>
      </c>
      <c r="H130" s="8" t="s">
        <v>60</v>
      </c>
      <c r="I130" s="8" t="s">
        <v>86</v>
      </c>
      <c r="J130" s="8" t="s">
        <v>7</v>
      </c>
      <c r="K130" s="8" t="s">
        <v>8</v>
      </c>
      <c r="L130" s="19"/>
    </row>
    <row r="131" spans="1:12" s="13" customFormat="1" ht="12.75">
      <c r="A131" s="11">
        <v>20</v>
      </c>
      <c r="B131" s="11">
        <v>3</v>
      </c>
      <c r="C131" s="11" t="s">
        <v>134</v>
      </c>
      <c r="D131" s="11">
        <v>1998</v>
      </c>
      <c r="E131" s="11" t="s">
        <v>122</v>
      </c>
      <c r="F131" s="11">
        <v>70.8</v>
      </c>
      <c r="G131" s="11">
        <v>32</v>
      </c>
      <c r="H131" s="11">
        <v>60</v>
      </c>
      <c r="I131" s="11">
        <v>81</v>
      </c>
      <c r="J131" s="15">
        <v>201</v>
      </c>
      <c r="K131" s="15" t="s">
        <v>80</v>
      </c>
      <c r="L131" s="25"/>
    </row>
    <row r="132" spans="1:12" s="13" customFormat="1" ht="12.75">
      <c r="A132" s="11">
        <v>20</v>
      </c>
      <c r="B132" s="11">
        <v>2</v>
      </c>
      <c r="C132" s="11" t="s">
        <v>27</v>
      </c>
      <c r="D132" s="11">
        <v>1997</v>
      </c>
      <c r="E132" s="11" t="s">
        <v>137</v>
      </c>
      <c r="F132" s="11">
        <v>70.5</v>
      </c>
      <c r="G132" s="28">
        <v>24</v>
      </c>
      <c r="H132" s="28">
        <v>90</v>
      </c>
      <c r="I132" s="11">
        <v>175</v>
      </c>
      <c r="J132" s="15">
        <f>90+175/2</f>
        <v>177.5</v>
      </c>
      <c r="K132" s="15" t="s">
        <v>81</v>
      </c>
      <c r="L132" s="25"/>
    </row>
    <row r="133" spans="1:12" s="13" customFormat="1" ht="14.25" customHeight="1">
      <c r="A133" s="11">
        <v>20</v>
      </c>
      <c r="B133" s="11">
        <v>1</v>
      </c>
      <c r="C133" s="11" t="s">
        <v>106</v>
      </c>
      <c r="D133" s="11">
        <v>1996</v>
      </c>
      <c r="E133" s="12" t="s">
        <v>90</v>
      </c>
      <c r="F133" s="11">
        <v>72.2</v>
      </c>
      <c r="G133" s="28">
        <v>24</v>
      </c>
      <c r="H133" s="28">
        <v>63</v>
      </c>
      <c r="I133" s="11">
        <v>151</v>
      </c>
      <c r="J133" s="15">
        <f>63+151/2</f>
        <v>138.5</v>
      </c>
      <c r="K133" s="15" t="s">
        <v>82</v>
      </c>
      <c r="L133" s="16"/>
    </row>
    <row r="134" spans="1:12" s="13" customFormat="1" ht="14.25" customHeight="1">
      <c r="A134" s="131"/>
      <c r="B134" s="131"/>
      <c r="C134" s="127" t="s">
        <v>132</v>
      </c>
      <c r="D134" s="127">
        <v>2000</v>
      </c>
      <c r="E134" s="127" t="s">
        <v>122</v>
      </c>
      <c r="F134" s="127">
        <v>69.3</v>
      </c>
      <c r="G134" s="163">
        <v>24</v>
      </c>
      <c r="H134" s="134">
        <v>79</v>
      </c>
      <c r="I134" s="131">
        <v>101</v>
      </c>
      <c r="J134" s="133">
        <f>79+101/2</f>
        <v>129.5</v>
      </c>
      <c r="K134" s="133">
        <v>4</v>
      </c>
      <c r="L134" s="16"/>
    </row>
    <row r="135" spans="1:12" s="13" customFormat="1" ht="12.75">
      <c r="A135" s="11"/>
      <c r="B135" s="11"/>
      <c r="C135" s="127" t="s">
        <v>131</v>
      </c>
      <c r="D135" s="127">
        <v>2001</v>
      </c>
      <c r="E135" s="127" t="s">
        <v>122</v>
      </c>
      <c r="F135" s="127">
        <v>70.7</v>
      </c>
      <c r="G135" s="127">
        <v>24</v>
      </c>
      <c r="H135" s="11">
        <v>74</v>
      </c>
      <c r="I135" s="11">
        <v>80</v>
      </c>
      <c r="J135" s="15">
        <f>74+80/2</f>
        <v>114</v>
      </c>
      <c r="K135" s="15">
        <v>5</v>
      </c>
      <c r="L135" s="25"/>
    </row>
    <row r="136" spans="1:12" s="13" customFormat="1" ht="12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s="13" customFormat="1" ht="13.5" thickBot="1">
      <c r="A137" s="4" t="s">
        <v>29</v>
      </c>
      <c r="B137" s="4"/>
      <c r="C137" s="18"/>
      <c r="D137" s="18"/>
      <c r="E137" s="18"/>
      <c r="F137" s="18"/>
      <c r="G137" s="18"/>
      <c r="H137" s="18"/>
      <c r="I137" s="18"/>
      <c r="J137" s="18"/>
      <c r="K137" s="18"/>
      <c r="L137" s="16"/>
    </row>
    <row r="138" spans="1:12" s="13" customFormat="1" ht="15.75" thickBot="1">
      <c r="A138" s="7" t="s">
        <v>1</v>
      </c>
      <c r="B138" s="7" t="s">
        <v>1</v>
      </c>
      <c r="C138" s="7" t="s">
        <v>2</v>
      </c>
      <c r="D138" s="7" t="s">
        <v>3</v>
      </c>
      <c r="E138" s="7" t="s">
        <v>4</v>
      </c>
      <c r="F138" s="8" t="s">
        <v>5</v>
      </c>
      <c r="G138" s="8" t="s">
        <v>6</v>
      </c>
      <c r="H138" s="8" t="s">
        <v>60</v>
      </c>
      <c r="I138" s="8" t="s">
        <v>86</v>
      </c>
      <c r="J138" s="167" t="s">
        <v>7</v>
      </c>
      <c r="K138" s="167" t="s">
        <v>8</v>
      </c>
      <c r="L138" s="19"/>
    </row>
    <row r="139" spans="1:12" s="13" customFormat="1" ht="15">
      <c r="A139" s="107">
        <v>21</v>
      </c>
      <c r="B139" s="107">
        <v>2</v>
      </c>
      <c r="C139" s="107" t="s">
        <v>30</v>
      </c>
      <c r="D139" s="107">
        <v>1996</v>
      </c>
      <c r="E139" s="11" t="s">
        <v>88</v>
      </c>
      <c r="F139" s="107">
        <v>77.9</v>
      </c>
      <c r="G139" s="107">
        <v>32</v>
      </c>
      <c r="H139" s="107">
        <v>50</v>
      </c>
      <c r="I139" s="224">
        <v>100</v>
      </c>
      <c r="J139" s="168">
        <v>200</v>
      </c>
      <c r="K139" s="168" t="s">
        <v>80</v>
      </c>
      <c r="L139" s="19"/>
    </row>
    <row r="140" spans="1:12" s="4" customFormat="1" ht="12.75">
      <c r="A140" s="11">
        <v>21</v>
      </c>
      <c r="B140" s="11">
        <v>3</v>
      </c>
      <c r="C140" s="11" t="s">
        <v>24</v>
      </c>
      <c r="D140" s="11">
        <v>1999</v>
      </c>
      <c r="E140" s="11" t="s">
        <v>147</v>
      </c>
      <c r="F140" s="11">
        <v>75.1</v>
      </c>
      <c r="G140" s="11">
        <v>24</v>
      </c>
      <c r="H140" s="11">
        <v>81</v>
      </c>
      <c r="I140" s="184">
        <v>201</v>
      </c>
      <c r="J140" s="168">
        <v>181.5</v>
      </c>
      <c r="K140" s="168" t="s">
        <v>81</v>
      </c>
      <c r="L140" s="16"/>
    </row>
    <row r="141" spans="1:12" s="4" customFormat="1" ht="12.75">
      <c r="A141" s="11"/>
      <c r="B141" s="11"/>
      <c r="C141" s="127" t="s">
        <v>129</v>
      </c>
      <c r="D141" s="127">
        <v>1999</v>
      </c>
      <c r="E141" s="127" t="s">
        <v>122</v>
      </c>
      <c r="F141" s="127">
        <v>77.5</v>
      </c>
      <c r="G141" s="127">
        <v>24</v>
      </c>
      <c r="H141" s="11">
        <v>50</v>
      </c>
      <c r="I141" s="11">
        <v>76</v>
      </c>
      <c r="J141" s="15">
        <v>88</v>
      </c>
      <c r="K141" s="15" t="s">
        <v>82</v>
      </c>
      <c r="L141" s="16"/>
    </row>
    <row r="142" spans="1:12" s="4" customFormat="1" ht="15">
      <c r="A142" s="11">
        <v>21</v>
      </c>
      <c r="B142" s="11">
        <v>1</v>
      </c>
      <c r="C142" s="11" t="s">
        <v>127</v>
      </c>
      <c r="D142" s="11">
        <v>1997</v>
      </c>
      <c r="E142" s="11" t="s">
        <v>105</v>
      </c>
      <c r="F142" s="223">
        <v>73.8</v>
      </c>
      <c r="G142" s="223">
        <v>32</v>
      </c>
      <c r="H142" s="223">
        <v>22</v>
      </c>
      <c r="I142" s="223">
        <v>40</v>
      </c>
      <c r="J142" s="225">
        <v>84</v>
      </c>
      <c r="K142" s="225">
        <v>4</v>
      </c>
      <c r="L142" s="16"/>
    </row>
    <row r="143" spans="1:12" s="13" customFormat="1" ht="12.75" customHeight="1">
      <c r="A143" s="11">
        <v>21</v>
      </c>
      <c r="B143" s="11">
        <v>4</v>
      </c>
      <c r="C143" s="11" t="s">
        <v>108</v>
      </c>
      <c r="D143" s="11">
        <v>1999</v>
      </c>
      <c r="E143" s="11" t="s">
        <v>109</v>
      </c>
      <c r="F143" s="11">
        <v>76.3</v>
      </c>
      <c r="G143" s="11">
        <v>24</v>
      </c>
      <c r="H143" s="11">
        <v>12</v>
      </c>
      <c r="I143" s="11">
        <v>60</v>
      </c>
      <c r="J143" s="15">
        <v>42</v>
      </c>
      <c r="K143" s="15">
        <v>5</v>
      </c>
      <c r="L143" s="16"/>
    </row>
    <row r="144" spans="1:12" s="13" customFormat="1" ht="9.75" customHeight="1">
      <c r="A144" s="16"/>
      <c r="B144" s="16"/>
      <c r="H144" s="16"/>
      <c r="I144" s="16"/>
      <c r="J144" s="16"/>
      <c r="K144" s="16"/>
      <c r="L144" s="16"/>
    </row>
    <row r="145" spans="1:12" s="13" customFormat="1" ht="13.5" thickBot="1">
      <c r="A145" s="4" t="s">
        <v>31</v>
      </c>
      <c r="B145" s="4"/>
      <c r="C145" s="18"/>
      <c r="D145" s="18"/>
      <c r="E145" s="18"/>
      <c r="F145" s="18"/>
      <c r="G145" s="18"/>
      <c r="H145" s="18"/>
      <c r="I145" s="18"/>
      <c r="J145" s="18"/>
      <c r="K145" s="18"/>
      <c r="L145" s="16"/>
    </row>
    <row r="146" spans="1:13" s="4" customFormat="1" ht="15.75" thickBot="1">
      <c r="A146" s="7" t="s">
        <v>1</v>
      </c>
      <c r="B146" s="7" t="s">
        <v>1</v>
      </c>
      <c r="C146" s="7" t="s">
        <v>2</v>
      </c>
      <c r="D146" s="7" t="s">
        <v>3</v>
      </c>
      <c r="E146" s="7" t="s">
        <v>4</v>
      </c>
      <c r="F146" s="8" t="s">
        <v>5</v>
      </c>
      <c r="G146" s="8" t="s">
        <v>6</v>
      </c>
      <c r="H146" s="8" t="s">
        <v>60</v>
      </c>
      <c r="I146" s="8" t="s">
        <v>86</v>
      </c>
      <c r="J146" s="8" t="s">
        <v>7</v>
      </c>
      <c r="K146" s="8" t="s">
        <v>8</v>
      </c>
      <c r="L146" s="19"/>
      <c r="M146" s="13"/>
    </row>
    <row r="147" spans="1:13" s="13" customFormat="1" ht="15">
      <c r="A147" s="14"/>
      <c r="B147" s="11"/>
      <c r="C147" s="128" t="s">
        <v>94</v>
      </c>
      <c r="D147" s="128">
        <v>1999</v>
      </c>
      <c r="E147" s="127" t="s">
        <v>88</v>
      </c>
      <c r="F147" s="129">
        <v>78.9</v>
      </c>
      <c r="G147" s="129">
        <v>24</v>
      </c>
      <c r="H147" s="11">
        <v>101</v>
      </c>
      <c r="I147" s="11">
        <v>223</v>
      </c>
      <c r="J147" s="15">
        <f>101+223/2</f>
        <v>212.5</v>
      </c>
      <c r="K147" s="11" t="s">
        <v>80</v>
      </c>
      <c r="L147" s="16"/>
      <c r="M147" s="16"/>
    </row>
    <row r="148" spans="1:13" s="13" customFormat="1" ht="12.75">
      <c r="A148" s="14">
        <v>20</v>
      </c>
      <c r="B148" s="11">
        <v>4</v>
      </c>
      <c r="C148" s="11" t="s">
        <v>104</v>
      </c>
      <c r="D148" s="11">
        <v>1998</v>
      </c>
      <c r="E148" s="11" t="s">
        <v>105</v>
      </c>
      <c r="F148" s="11">
        <v>84.2</v>
      </c>
      <c r="G148" s="11">
        <v>32</v>
      </c>
      <c r="H148" s="11">
        <v>55</v>
      </c>
      <c r="I148" s="11">
        <v>70</v>
      </c>
      <c r="J148" s="15">
        <f>110+70</f>
        <v>180</v>
      </c>
      <c r="K148" s="11" t="s">
        <v>81</v>
      </c>
      <c r="L148" s="16"/>
      <c r="M148" s="16"/>
    </row>
    <row r="149" spans="1:12" s="13" customFormat="1" ht="14.25" customHeight="1">
      <c r="A149" s="11">
        <v>20</v>
      </c>
      <c r="B149" s="11">
        <v>5</v>
      </c>
      <c r="C149" s="11" t="s">
        <v>135</v>
      </c>
      <c r="D149" s="11">
        <v>2001</v>
      </c>
      <c r="E149" s="11" t="s">
        <v>122</v>
      </c>
      <c r="F149" s="11">
        <v>79.7</v>
      </c>
      <c r="G149" s="11">
        <v>32</v>
      </c>
      <c r="H149" s="11">
        <v>32</v>
      </c>
      <c r="I149" s="11">
        <v>50</v>
      </c>
      <c r="J149" s="15">
        <f>32*2+50</f>
        <v>114</v>
      </c>
      <c r="K149" s="15" t="s">
        <v>82</v>
      </c>
      <c r="L149" s="16"/>
    </row>
    <row r="150" spans="1:12" s="13" customFormat="1" ht="11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s="13" customFormat="1" ht="13.5" thickBot="1">
      <c r="A151" s="4" t="s">
        <v>34</v>
      </c>
      <c r="B151" s="4"/>
      <c r="C151" s="18"/>
      <c r="D151" s="18"/>
      <c r="E151" s="18"/>
      <c r="F151" s="18"/>
      <c r="G151" s="18"/>
      <c r="H151" s="18"/>
      <c r="I151" s="18"/>
      <c r="J151" s="18"/>
      <c r="K151" s="18"/>
      <c r="L151" s="16"/>
    </row>
    <row r="152" spans="1:12" s="13" customFormat="1" ht="15.75" thickBot="1">
      <c r="A152" s="7" t="s">
        <v>1</v>
      </c>
      <c r="B152" s="7" t="s">
        <v>1</v>
      </c>
      <c r="C152" s="7" t="s">
        <v>2</v>
      </c>
      <c r="D152" s="7" t="s">
        <v>3</v>
      </c>
      <c r="E152" s="7" t="s">
        <v>4</v>
      </c>
      <c r="F152" s="8" t="s">
        <v>5</v>
      </c>
      <c r="G152" s="8" t="s">
        <v>6</v>
      </c>
      <c r="H152" s="8" t="s">
        <v>60</v>
      </c>
      <c r="I152" s="8" t="s">
        <v>86</v>
      </c>
      <c r="J152" s="8" t="s">
        <v>7</v>
      </c>
      <c r="K152" s="8" t="s">
        <v>8</v>
      </c>
      <c r="L152" s="19"/>
    </row>
    <row r="153" spans="1:12" s="13" customFormat="1" ht="13.5" customHeight="1">
      <c r="A153" s="131">
        <v>22</v>
      </c>
      <c r="B153" s="131">
        <v>5</v>
      </c>
      <c r="C153" s="131" t="s">
        <v>32</v>
      </c>
      <c r="D153" s="131">
        <v>1998</v>
      </c>
      <c r="E153" s="11" t="s">
        <v>122</v>
      </c>
      <c r="F153" s="131">
        <v>85.3</v>
      </c>
      <c r="G153" s="131">
        <v>32</v>
      </c>
      <c r="H153" s="131">
        <v>51</v>
      </c>
      <c r="I153" s="131">
        <v>60</v>
      </c>
      <c r="J153" s="133">
        <f>51*2+60</f>
        <v>162</v>
      </c>
      <c r="K153" s="133" t="s">
        <v>80</v>
      </c>
      <c r="L153" s="16"/>
    </row>
    <row r="154" spans="1:12" s="13" customFormat="1" ht="14.25" customHeight="1">
      <c r="A154" s="11">
        <v>22</v>
      </c>
      <c r="B154" s="11">
        <v>1</v>
      </c>
      <c r="C154" s="11" t="s">
        <v>95</v>
      </c>
      <c r="D154" s="11">
        <v>1995</v>
      </c>
      <c r="E154" s="11" t="s">
        <v>88</v>
      </c>
      <c r="F154" s="11">
        <v>88.3</v>
      </c>
      <c r="G154" s="11">
        <v>32</v>
      </c>
      <c r="H154" s="11">
        <v>31</v>
      </c>
      <c r="I154" s="11">
        <v>88</v>
      </c>
      <c r="J154" s="15">
        <f>31*2+88</f>
        <v>150</v>
      </c>
      <c r="K154" s="15" t="s">
        <v>81</v>
      </c>
      <c r="L154" s="16"/>
    </row>
    <row r="155" spans="1:12" s="13" customFormat="1" ht="14.25" customHeight="1">
      <c r="A155" s="11">
        <v>22</v>
      </c>
      <c r="B155" s="11">
        <v>4</v>
      </c>
      <c r="C155" s="11" t="s">
        <v>136</v>
      </c>
      <c r="D155" s="11">
        <v>1996</v>
      </c>
      <c r="E155" s="11" t="s">
        <v>137</v>
      </c>
      <c r="F155" s="11">
        <v>93.2</v>
      </c>
      <c r="G155" s="11">
        <v>24</v>
      </c>
      <c r="H155" s="11">
        <v>81</v>
      </c>
      <c r="I155" s="11">
        <v>133</v>
      </c>
      <c r="J155" s="15">
        <f>81+133/2</f>
        <v>147.5</v>
      </c>
      <c r="K155" s="15" t="s">
        <v>82</v>
      </c>
      <c r="L155" s="16"/>
    </row>
    <row r="156" spans="1:12" s="13" customFormat="1" ht="14.25" customHeight="1">
      <c r="A156" s="11">
        <v>22</v>
      </c>
      <c r="B156" s="11">
        <v>3</v>
      </c>
      <c r="C156" s="11" t="s">
        <v>152</v>
      </c>
      <c r="D156" s="11">
        <v>1997</v>
      </c>
      <c r="E156" s="11" t="s">
        <v>20</v>
      </c>
      <c r="F156" s="11">
        <v>91.3</v>
      </c>
      <c r="G156" s="11">
        <v>24</v>
      </c>
      <c r="H156" s="11">
        <v>72</v>
      </c>
      <c r="I156" s="11">
        <v>121</v>
      </c>
      <c r="J156" s="15">
        <f>72+121/2</f>
        <v>132.5</v>
      </c>
      <c r="K156" s="15">
        <v>4</v>
      </c>
      <c r="L156" s="16"/>
    </row>
    <row r="157" spans="1:12" s="13" customFormat="1" ht="14.25" customHeight="1">
      <c r="A157" s="11">
        <v>22</v>
      </c>
      <c r="B157" s="11">
        <v>2</v>
      </c>
      <c r="C157" s="11" t="s">
        <v>110</v>
      </c>
      <c r="D157" s="11">
        <v>1998</v>
      </c>
      <c r="E157" s="11" t="s">
        <v>109</v>
      </c>
      <c r="F157" s="11">
        <v>94.1</v>
      </c>
      <c r="G157" s="11">
        <v>24</v>
      </c>
      <c r="H157" s="11">
        <v>21</v>
      </c>
      <c r="I157" s="11">
        <v>60</v>
      </c>
      <c r="J157" s="15">
        <v>51</v>
      </c>
      <c r="K157" s="15">
        <v>5</v>
      </c>
      <c r="L157" s="16"/>
    </row>
    <row r="158" spans="1:12" s="13" customFormat="1" ht="10.5" customHeight="1">
      <c r="A158" s="16"/>
      <c r="B158" s="16"/>
      <c r="C158" s="16"/>
      <c r="D158" s="27"/>
      <c r="E158" s="16"/>
      <c r="F158" s="16"/>
      <c r="G158" s="16"/>
      <c r="H158" s="16"/>
      <c r="I158" s="16"/>
      <c r="J158" s="16"/>
      <c r="K158" s="16"/>
      <c r="L158" s="16"/>
    </row>
    <row r="159" spans="1:12" s="13" customFormat="1" ht="13.5" thickBot="1">
      <c r="A159" s="4" t="s">
        <v>35</v>
      </c>
      <c r="B159" s="4"/>
      <c r="C159" s="18"/>
      <c r="D159" s="18"/>
      <c r="E159" s="18"/>
      <c r="F159" s="18"/>
      <c r="G159" s="18"/>
      <c r="H159" s="18"/>
      <c r="I159" s="18"/>
      <c r="J159" s="18"/>
      <c r="K159" s="18"/>
      <c r="L159" s="16"/>
    </row>
    <row r="160" spans="1:12" s="13" customFormat="1" ht="15.75" thickBot="1">
      <c r="A160" s="7" t="s">
        <v>1</v>
      </c>
      <c r="B160" s="7" t="s">
        <v>1</v>
      </c>
      <c r="C160" s="7" t="s">
        <v>2</v>
      </c>
      <c r="D160" s="7" t="s">
        <v>3</v>
      </c>
      <c r="E160" s="7" t="s">
        <v>4</v>
      </c>
      <c r="F160" s="8" t="s">
        <v>5</v>
      </c>
      <c r="G160" s="8" t="s">
        <v>6</v>
      </c>
      <c r="H160" s="8" t="s">
        <v>60</v>
      </c>
      <c r="I160" s="8" t="s">
        <v>86</v>
      </c>
      <c r="J160" s="8" t="s">
        <v>7</v>
      </c>
      <c r="K160" s="8" t="s">
        <v>8</v>
      </c>
      <c r="L160" s="19"/>
    </row>
    <row r="161" spans="1:12" s="13" customFormat="1" ht="13.5" customHeight="1">
      <c r="A161" s="117">
        <v>20</v>
      </c>
      <c r="B161" s="117">
        <v>6</v>
      </c>
      <c r="C161" s="117" t="s">
        <v>126</v>
      </c>
      <c r="D161" s="117">
        <v>1996</v>
      </c>
      <c r="E161" s="117" t="s">
        <v>90</v>
      </c>
      <c r="F161" s="117">
        <v>103.3</v>
      </c>
      <c r="G161" s="117">
        <v>24</v>
      </c>
      <c r="H161" s="117">
        <v>55</v>
      </c>
      <c r="I161" s="123">
        <v>76</v>
      </c>
      <c r="J161" s="118">
        <f>38+55</f>
        <v>93</v>
      </c>
      <c r="K161" s="119" t="s">
        <v>80</v>
      </c>
      <c r="L161" s="16"/>
    </row>
    <row r="162" spans="1:12" s="13" customFormat="1" ht="13.5" customHeight="1">
      <c r="A162" s="40"/>
      <c r="B162" s="40"/>
      <c r="C162" s="185" t="s">
        <v>25</v>
      </c>
      <c r="D162" s="185">
        <v>2000</v>
      </c>
      <c r="E162" s="185" t="s">
        <v>123</v>
      </c>
      <c r="F162" s="185">
        <v>95.1</v>
      </c>
      <c r="G162" s="185">
        <v>24</v>
      </c>
      <c r="H162" s="107">
        <v>50</v>
      </c>
      <c r="I162" s="226">
        <v>83</v>
      </c>
      <c r="J162" s="107">
        <v>91.5</v>
      </c>
      <c r="K162" s="107" t="s">
        <v>81</v>
      </c>
      <c r="L162" s="16"/>
    </row>
    <row r="163" spans="1:12" s="13" customFormat="1" ht="13.5" customHeight="1">
      <c r="A163" s="181"/>
      <c r="B163" s="181"/>
      <c r="C163" s="175" t="s">
        <v>92</v>
      </c>
      <c r="D163" s="175">
        <v>2000</v>
      </c>
      <c r="E163" s="175" t="s">
        <v>90</v>
      </c>
      <c r="F163" s="175">
        <v>99.1</v>
      </c>
      <c r="G163" s="175">
        <v>24</v>
      </c>
      <c r="H163" s="181">
        <v>12</v>
      </c>
      <c r="I163" s="182">
        <v>45</v>
      </c>
      <c r="J163" s="183">
        <v>34.5</v>
      </c>
      <c r="K163" s="181" t="s">
        <v>82</v>
      </c>
      <c r="L163" s="16"/>
    </row>
    <row r="164" spans="1:12" s="13" customFormat="1" ht="10.5" customHeight="1">
      <c r="A164" s="16"/>
      <c r="B164" s="16"/>
      <c r="H164" s="16"/>
      <c r="I164" s="16"/>
      <c r="J164" s="16"/>
      <c r="K164" s="16"/>
      <c r="L164" s="16"/>
    </row>
    <row r="165" spans="1:12" s="13" customFormat="1" ht="13.5" customHeight="1" thickBot="1">
      <c r="A165" s="4" t="s">
        <v>36</v>
      </c>
      <c r="B165" s="4"/>
      <c r="C165" s="18"/>
      <c r="D165" s="18"/>
      <c r="E165" s="18"/>
      <c r="F165" s="18"/>
      <c r="G165" s="18"/>
      <c r="H165" s="18"/>
      <c r="I165" s="18"/>
      <c r="J165" s="18"/>
      <c r="K165" s="18"/>
      <c r="L165" s="16"/>
    </row>
    <row r="166" spans="1:12" s="13" customFormat="1" ht="15.75" thickBot="1">
      <c r="A166" s="7" t="s">
        <v>1</v>
      </c>
      <c r="B166" s="7" t="s">
        <v>1</v>
      </c>
      <c r="C166" s="7" t="s">
        <v>2</v>
      </c>
      <c r="D166" s="7" t="s">
        <v>3</v>
      </c>
      <c r="E166" s="7" t="s">
        <v>4</v>
      </c>
      <c r="F166" s="8" t="s">
        <v>5</v>
      </c>
      <c r="G166" s="8" t="s">
        <v>6</v>
      </c>
      <c r="H166" s="8" t="s">
        <v>60</v>
      </c>
      <c r="I166" s="8" t="s">
        <v>86</v>
      </c>
      <c r="J166" s="8" t="s">
        <v>7</v>
      </c>
      <c r="K166" s="8" t="s">
        <v>8</v>
      </c>
      <c r="L166" s="19"/>
    </row>
    <row r="167" spans="1:12" s="13" customFormat="1" ht="12.75" customHeight="1">
      <c r="A167" s="11"/>
      <c r="B167" s="11"/>
      <c r="C167" s="127" t="s">
        <v>128</v>
      </c>
      <c r="D167" s="127">
        <v>2000</v>
      </c>
      <c r="E167" s="127" t="s">
        <v>122</v>
      </c>
      <c r="F167" s="127">
        <v>106</v>
      </c>
      <c r="G167" s="127">
        <v>24</v>
      </c>
      <c r="H167" s="11">
        <v>57</v>
      </c>
      <c r="I167" s="11">
        <v>60</v>
      </c>
      <c r="J167" s="15">
        <v>87</v>
      </c>
      <c r="K167" s="15" t="s">
        <v>80</v>
      </c>
      <c r="L167" s="16"/>
    </row>
    <row r="168" spans="1:12" s="13" customFormat="1" ht="12.75">
      <c r="A168" s="11">
        <v>22</v>
      </c>
      <c r="B168" s="11">
        <v>6</v>
      </c>
      <c r="C168" s="11" t="s">
        <v>96</v>
      </c>
      <c r="D168" s="11">
        <v>1997</v>
      </c>
      <c r="E168" s="29" t="s">
        <v>90</v>
      </c>
      <c r="F168" s="11">
        <v>109.5</v>
      </c>
      <c r="G168" s="11">
        <v>24</v>
      </c>
      <c r="H168" s="11">
        <v>20</v>
      </c>
      <c r="I168" s="11">
        <v>81</v>
      </c>
      <c r="J168" s="15">
        <v>60.5</v>
      </c>
      <c r="K168" s="15" t="s">
        <v>81</v>
      </c>
      <c r="L168" s="16"/>
    </row>
    <row r="169" spans="1:12" s="13" customFormat="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s="13" customFormat="1" ht="13.5" thickBot="1">
      <c r="A170" s="4" t="s">
        <v>37</v>
      </c>
      <c r="B170" s="4"/>
      <c r="C170" s="18"/>
      <c r="D170" s="18"/>
      <c r="E170" s="18"/>
      <c r="F170" s="18"/>
      <c r="G170" s="18"/>
      <c r="H170" s="18"/>
      <c r="I170" s="18"/>
      <c r="J170" s="18"/>
      <c r="K170" s="18"/>
      <c r="L170" s="16"/>
    </row>
    <row r="171" spans="1:12" s="13" customFormat="1" ht="15.75" thickBot="1">
      <c r="A171" s="7" t="s">
        <v>1</v>
      </c>
      <c r="B171" s="7" t="s">
        <v>1</v>
      </c>
      <c r="C171" s="7" t="s">
        <v>2</v>
      </c>
      <c r="D171" s="7" t="s">
        <v>3</v>
      </c>
      <c r="E171" s="7" t="s">
        <v>4</v>
      </c>
      <c r="F171" s="8" t="s">
        <v>5</v>
      </c>
      <c r="G171" s="8" t="s">
        <v>6</v>
      </c>
      <c r="H171" s="8" t="s">
        <v>60</v>
      </c>
      <c r="I171" s="8" t="s">
        <v>86</v>
      </c>
      <c r="J171" s="8" t="s">
        <v>7</v>
      </c>
      <c r="K171" s="8" t="s">
        <v>8</v>
      </c>
      <c r="L171" s="19"/>
    </row>
    <row r="172" spans="1:13" s="13" customFormat="1" ht="12.75">
      <c r="A172" s="14">
        <v>23</v>
      </c>
      <c r="B172" s="11">
        <v>1</v>
      </c>
      <c r="C172" s="11" t="s">
        <v>139</v>
      </c>
      <c r="D172" s="11">
        <v>1994</v>
      </c>
      <c r="E172" s="11" t="s">
        <v>20</v>
      </c>
      <c r="F172" s="11">
        <v>59.5</v>
      </c>
      <c r="G172" s="11">
        <v>24</v>
      </c>
      <c r="H172" s="11">
        <v>32</v>
      </c>
      <c r="I172" s="11">
        <v>61</v>
      </c>
      <c r="J172" s="15">
        <v>62.5</v>
      </c>
      <c r="K172" s="11" t="s">
        <v>80</v>
      </c>
      <c r="L172" s="16"/>
      <c r="M172" s="16"/>
    </row>
    <row r="173" spans="1:12" s="13" customFormat="1" ht="14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s="13" customFormat="1" ht="13.5" thickBot="1">
      <c r="A174" s="4" t="s">
        <v>38</v>
      </c>
      <c r="B174" s="4"/>
      <c r="C174" s="18"/>
      <c r="D174" s="18"/>
      <c r="E174" s="18"/>
      <c r="F174" s="18"/>
      <c r="G174" s="18"/>
      <c r="H174" s="18"/>
      <c r="I174" s="18"/>
      <c r="J174" s="18"/>
      <c r="K174" s="18"/>
      <c r="L174" s="16"/>
    </row>
    <row r="175" spans="1:12" s="13" customFormat="1" ht="15.75" thickBot="1">
      <c r="A175" s="7" t="s">
        <v>1</v>
      </c>
      <c r="B175" s="7" t="s">
        <v>1</v>
      </c>
      <c r="C175" s="7" t="s">
        <v>2</v>
      </c>
      <c r="D175" s="7" t="s">
        <v>3</v>
      </c>
      <c r="E175" s="7" t="s">
        <v>4</v>
      </c>
      <c r="F175" s="8" t="s">
        <v>5</v>
      </c>
      <c r="G175" s="8" t="s">
        <v>6</v>
      </c>
      <c r="H175" s="8" t="s">
        <v>60</v>
      </c>
      <c r="I175" s="8" t="s">
        <v>86</v>
      </c>
      <c r="J175" s="8" t="s">
        <v>7</v>
      </c>
      <c r="K175" s="8" t="s">
        <v>8</v>
      </c>
      <c r="L175" s="23"/>
    </row>
    <row r="176" spans="1:12" s="13" customFormat="1" ht="14.25" customHeight="1">
      <c r="A176" s="11">
        <v>23</v>
      </c>
      <c r="B176" s="11">
        <v>2</v>
      </c>
      <c r="C176" s="11" t="s">
        <v>39</v>
      </c>
      <c r="D176" s="11">
        <v>1981</v>
      </c>
      <c r="E176" s="11" t="s">
        <v>88</v>
      </c>
      <c r="F176" s="11">
        <v>63.5</v>
      </c>
      <c r="G176" s="11">
        <v>24</v>
      </c>
      <c r="H176" s="11">
        <v>76</v>
      </c>
      <c r="I176" s="11">
        <v>150</v>
      </c>
      <c r="J176" s="15">
        <v>151</v>
      </c>
      <c r="K176" s="15" t="s">
        <v>80</v>
      </c>
      <c r="L176" s="24"/>
    </row>
    <row r="177" spans="1:12" s="13" customFormat="1" ht="12.75">
      <c r="A177" s="26"/>
      <c r="B177" s="2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s="13" customFormat="1" ht="13.5" thickBot="1">
      <c r="A178" s="4" t="s">
        <v>40</v>
      </c>
      <c r="B178" s="4"/>
      <c r="C178" s="18"/>
      <c r="D178" s="18"/>
      <c r="E178" s="18"/>
      <c r="F178" s="18"/>
      <c r="G178" s="18"/>
      <c r="H178" s="18"/>
      <c r="I178" s="18"/>
      <c r="J178" s="18"/>
      <c r="K178" s="18"/>
      <c r="L178" s="16"/>
    </row>
    <row r="179" spans="1:13" s="13" customFormat="1" ht="13.5" customHeight="1" thickBot="1">
      <c r="A179" s="7" t="s">
        <v>1</v>
      </c>
      <c r="B179" s="7" t="s">
        <v>1</v>
      </c>
      <c r="C179" s="7" t="s">
        <v>2</v>
      </c>
      <c r="D179" s="7" t="s">
        <v>3</v>
      </c>
      <c r="E179" s="7" t="s">
        <v>4</v>
      </c>
      <c r="F179" s="8" t="s">
        <v>5</v>
      </c>
      <c r="G179" s="8" t="s">
        <v>6</v>
      </c>
      <c r="H179" s="8" t="s">
        <v>60</v>
      </c>
      <c r="I179" s="8" t="s">
        <v>86</v>
      </c>
      <c r="J179" s="8" t="s">
        <v>7</v>
      </c>
      <c r="K179" s="8" t="s">
        <v>8</v>
      </c>
      <c r="L179" s="19"/>
      <c r="M179" s="19"/>
    </row>
    <row r="180" spans="1:12" s="13" customFormat="1" ht="12.75">
      <c r="A180" s="31">
        <v>23</v>
      </c>
      <c r="B180" s="31">
        <v>3</v>
      </c>
      <c r="C180" s="31" t="s">
        <v>41</v>
      </c>
      <c r="D180" s="31">
        <v>1981</v>
      </c>
      <c r="E180" s="11" t="s">
        <v>88</v>
      </c>
      <c r="F180" s="31">
        <v>68.7</v>
      </c>
      <c r="G180" s="31">
        <v>32</v>
      </c>
      <c r="H180" s="31">
        <v>73</v>
      </c>
      <c r="I180" s="31">
        <v>110</v>
      </c>
      <c r="J180" s="11">
        <v>256</v>
      </c>
      <c r="K180" s="31" t="s">
        <v>80</v>
      </c>
      <c r="L180" s="30"/>
    </row>
    <row r="181" spans="1:12" s="110" customFormat="1" ht="12.75">
      <c r="A181" s="131"/>
      <c r="B181" s="131"/>
      <c r="C181" s="127" t="s">
        <v>134</v>
      </c>
      <c r="D181" s="127">
        <v>1998</v>
      </c>
      <c r="E181" s="127" t="s">
        <v>122</v>
      </c>
      <c r="F181" s="127">
        <v>70.8</v>
      </c>
      <c r="G181" s="127">
        <v>32</v>
      </c>
      <c r="H181" s="131">
        <v>60</v>
      </c>
      <c r="I181" s="131">
        <v>81</v>
      </c>
      <c r="J181" s="133">
        <v>201</v>
      </c>
      <c r="K181" s="133" t="s">
        <v>81</v>
      </c>
      <c r="L181" s="109"/>
    </row>
    <row r="182" spans="1:12" s="110" customFormat="1" ht="12.75">
      <c r="A182" s="131"/>
      <c r="B182" s="131"/>
      <c r="C182" s="127" t="s">
        <v>27</v>
      </c>
      <c r="D182" s="127">
        <v>1997</v>
      </c>
      <c r="E182" s="127" t="s">
        <v>137</v>
      </c>
      <c r="F182" s="127">
        <v>70.5</v>
      </c>
      <c r="G182" s="163">
        <v>24</v>
      </c>
      <c r="H182" s="134">
        <v>90</v>
      </c>
      <c r="I182" s="131">
        <v>175</v>
      </c>
      <c r="J182" s="133">
        <f>90+175/2</f>
        <v>177.5</v>
      </c>
      <c r="K182" s="133" t="s">
        <v>82</v>
      </c>
      <c r="L182" s="109"/>
    </row>
    <row r="183" spans="1:12" s="110" customFormat="1" ht="12.75">
      <c r="A183" s="131">
        <v>23</v>
      </c>
      <c r="B183" s="131">
        <v>4</v>
      </c>
      <c r="C183" s="11" t="s">
        <v>138</v>
      </c>
      <c r="D183" s="11">
        <v>1988</v>
      </c>
      <c r="E183" s="11" t="s">
        <v>20</v>
      </c>
      <c r="F183" s="11">
        <v>70.4</v>
      </c>
      <c r="G183" s="28">
        <v>24</v>
      </c>
      <c r="H183" s="134">
        <v>82</v>
      </c>
      <c r="I183" s="131">
        <v>133</v>
      </c>
      <c r="J183" s="133">
        <f>82+133/2</f>
        <v>148.5</v>
      </c>
      <c r="K183" s="133">
        <v>4</v>
      </c>
      <c r="L183" s="109"/>
    </row>
    <row r="184" spans="1:12" s="110" customFormat="1" ht="14.25" customHeight="1">
      <c r="A184" s="131"/>
      <c r="B184" s="131"/>
      <c r="C184" s="127" t="s">
        <v>106</v>
      </c>
      <c r="D184" s="127">
        <v>1996</v>
      </c>
      <c r="E184" s="162" t="s">
        <v>90</v>
      </c>
      <c r="F184" s="127">
        <v>72.2</v>
      </c>
      <c r="G184" s="163">
        <v>24</v>
      </c>
      <c r="H184" s="134">
        <v>63</v>
      </c>
      <c r="I184" s="131">
        <v>151</v>
      </c>
      <c r="J184" s="133">
        <f>63+75.5</f>
        <v>138.5</v>
      </c>
      <c r="K184" s="133">
        <v>5</v>
      </c>
      <c r="L184" s="111"/>
    </row>
    <row r="185" spans="1:12" s="13" customFormat="1" ht="14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s="13" customFormat="1" ht="13.5" thickBot="1">
      <c r="A186" s="4" t="s">
        <v>42</v>
      </c>
      <c r="B186" s="4"/>
      <c r="C186" s="18"/>
      <c r="D186" s="18"/>
      <c r="E186" s="18"/>
      <c r="F186" s="18"/>
      <c r="G186" s="18"/>
      <c r="H186" s="18"/>
      <c r="I186" s="18"/>
      <c r="J186" s="18"/>
      <c r="K186" s="18"/>
      <c r="L186" s="16"/>
    </row>
    <row r="187" spans="1:12" s="13" customFormat="1" ht="15.75" thickBot="1">
      <c r="A187" s="7" t="s">
        <v>1</v>
      </c>
      <c r="B187" s="7" t="s">
        <v>1</v>
      </c>
      <c r="C187" s="7" t="s">
        <v>2</v>
      </c>
      <c r="D187" s="7" t="s">
        <v>3</v>
      </c>
      <c r="E187" s="7" t="s">
        <v>4</v>
      </c>
      <c r="F187" s="8" t="s">
        <v>5</v>
      </c>
      <c r="G187" s="8" t="s">
        <v>6</v>
      </c>
      <c r="H187" s="8" t="s">
        <v>60</v>
      </c>
      <c r="I187" s="8" t="s">
        <v>86</v>
      </c>
      <c r="J187" s="8" t="s">
        <v>7</v>
      </c>
      <c r="K187" s="8" t="s">
        <v>8</v>
      </c>
      <c r="L187" s="19"/>
    </row>
    <row r="188" spans="1:12" s="13" customFormat="1" ht="12.75">
      <c r="A188" s="131"/>
      <c r="B188" s="131"/>
      <c r="C188" s="127" t="s">
        <v>30</v>
      </c>
      <c r="D188" s="127">
        <v>1996</v>
      </c>
      <c r="E188" s="127" t="s">
        <v>88</v>
      </c>
      <c r="F188" s="127">
        <v>77.9</v>
      </c>
      <c r="G188" s="127">
        <v>32</v>
      </c>
      <c r="H188" s="131">
        <v>50</v>
      </c>
      <c r="I188" s="131">
        <v>100</v>
      </c>
      <c r="J188" s="133">
        <v>200</v>
      </c>
      <c r="K188" s="133" t="s">
        <v>80</v>
      </c>
      <c r="L188" s="16"/>
    </row>
    <row r="189" spans="1:12" s="13" customFormat="1" ht="12.75">
      <c r="A189" s="11">
        <v>23</v>
      </c>
      <c r="B189" s="11">
        <v>5</v>
      </c>
      <c r="C189" s="11" t="s">
        <v>98</v>
      </c>
      <c r="D189" s="11">
        <v>1963</v>
      </c>
      <c r="E189" s="11" t="s">
        <v>88</v>
      </c>
      <c r="F189" s="11">
        <v>73.2</v>
      </c>
      <c r="G189" s="11">
        <v>24</v>
      </c>
      <c r="H189" s="11">
        <v>55</v>
      </c>
      <c r="I189" s="11">
        <v>142</v>
      </c>
      <c r="J189" s="15">
        <v>126</v>
      </c>
      <c r="K189" s="15" t="s">
        <v>81</v>
      </c>
      <c r="L189" s="16"/>
    </row>
    <row r="190" spans="1:12" s="112" customFormat="1" ht="15">
      <c r="A190" s="131"/>
      <c r="B190" s="131"/>
      <c r="C190" s="127" t="s">
        <v>127</v>
      </c>
      <c r="D190" s="127">
        <v>1997</v>
      </c>
      <c r="E190" s="127" t="s">
        <v>105</v>
      </c>
      <c r="F190" s="227">
        <v>73.8</v>
      </c>
      <c r="G190" s="227">
        <v>32</v>
      </c>
      <c r="H190" s="131">
        <v>22</v>
      </c>
      <c r="I190" s="131">
        <v>40</v>
      </c>
      <c r="J190" s="133">
        <v>84</v>
      </c>
      <c r="K190" s="133" t="s">
        <v>82</v>
      </c>
      <c r="L190" s="111"/>
    </row>
    <row r="191" spans="1:12" s="112" customFormat="1" ht="12.75">
      <c r="A191" s="11">
        <v>23</v>
      </c>
      <c r="B191" s="11">
        <v>6</v>
      </c>
      <c r="C191" s="107" t="s">
        <v>120</v>
      </c>
      <c r="D191" s="107">
        <v>1982</v>
      </c>
      <c r="E191" s="11" t="s">
        <v>109</v>
      </c>
      <c r="F191" s="107">
        <v>76.3</v>
      </c>
      <c r="G191" s="107">
        <v>24</v>
      </c>
      <c r="H191" s="11">
        <v>24</v>
      </c>
      <c r="I191" s="11">
        <v>73</v>
      </c>
      <c r="J191" s="15">
        <f>24+73/2</f>
        <v>60.5</v>
      </c>
      <c r="K191" s="15">
        <v>4</v>
      </c>
      <c r="L191" s="111"/>
    </row>
    <row r="192" spans="1:12" s="110" customFormat="1" ht="13.5" customHeight="1">
      <c r="A192" s="131"/>
      <c r="B192" s="131"/>
      <c r="C192" s="127" t="s">
        <v>108</v>
      </c>
      <c r="D192" s="127">
        <v>1999</v>
      </c>
      <c r="E192" s="127" t="s">
        <v>109</v>
      </c>
      <c r="F192" s="127">
        <v>76.3</v>
      </c>
      <c r="G192" s="127">
        <v>24</v>
      </c>
      <c r="H192" s="131">
        <v>12</v>
      </c>
      <c r="I192" s="131">
        <v>60</v>
      </c>
      <c r="J192" s="133">
        <v>42</v>
      </c>
      <c r="K192" s="133">
        <v>5</v>
      </c>
      <c r="L192" s="111"/>
    </row>
    <row r="193" spans="1:12" s="13" customFormat="1" ht="12.75" customHeight="1">
      <c r="A193" s="16"/>
      <c r="B193" s="16"/>
      <c r="H193" s="16"/>
      <c r="I193" s="16"/>
      <c r="J193" s="16"/>
      <c r="K193" s="16"/>
      <c r="L193" s="16"/>
    </row>
    <row r="194" spans="1:12" s="13" customFormat="1" ht="13.5" customHeight="1" thickBot="1">
      <c r="A194" s="4" t="s">
        <v>43</v>
      </c>
      <c r="B194" s="4"/>
      <c r="C194" s="18"/>
      <c r="D194" s="18"/>
      <c r="E194" s="18"/>
      <c r="F194" s="18"/>
      <c r="G194" s="18"/>
      <c r="H194" s="18"/>
      <c r="I194" s="18"/>
      <c r="J194" s="18"/>
      <c r="K194" s="18"/>
      <c r="L194" s="16"/>
    </row>
    <row r="195" spans="1:13" s="4" customFormat="1" ht="15.75" thickBot="1">
      <c r="A195" s="7" t="s">
        <v>1</v>
      </c>
      <c r="B195" s="7" t="s">
        <v>1</v>
      </c>
      <c r="C195" s="7" t="s">
        <v>2</v>
      </c>
      <c r="D195" s="7" t="s">
        <v>3</v>
      </c>
      <c r="E195" s="7" t="s">
        <v>4</v>
      </c>
      <c r="F195" s="8" t="s">
        <v>5</v>
      </c>
      <c r="G195" s="8" t="s">
        <v>6</v>
      </c>
      <c r="H195" s="8" t="s">
        <v>60</v>
      </c>
      <c r="I195" s="8" t="s">
        <v>86</v>
      </c>
      <c r="J195" s="8" t="s">
        <v>7</v>
      </c>
      <c r="K195" s="8" t="s">
        <v>8</v>
      </c>
      <c r="L195" s="19"/>
      <c r="M195" s="13"/>
    </row>
    <row r="196" spans="1:13" s="13" customFormat="1" ht="12.75">
      <c r="A196" s="14"/>
      <c r="B196" s="11"/>
      <c r="C196" s="127" t="s">
        <v>104</v>
      </c>
      <c r="D196" s="127">
        <v>1998</v>
      </c>
      <c r="E196" s="127" t="s">
        <v>105</v>
      </c>
      <c r="F196" s="127">
        <v>84.2</v>
      </c>
      <c r="G196" s="127">
        <v>32</v>
      </c>
      <c r="H196" s="11">
        <v>55</v>
      </c>
      <c r="I196" s="11">
        <v>70</v>
      </c>
      <c r="J196" s="15">
        <v>180</v>
      </c>
      <c r="K196" s="11" t="s">
        <v>80</v>
      </c>
      <c r="L196" s="16"/>
      <c r="M196" s="16"/>
    </row>
    <row r="197" spans="1:13" s="13" customFormat="1" ht="12.75">
      <c r="A197" s="130"/>
      <c r="B197" s="131"/>
      <c r="C197" s="127" t="s">
        <v>135</v>
      </c>
      <c r="D197" s="127">
        <v>2001</v>
      </c>
      <c r="E197" s="127" t="s">
        <v>122</v>
      </c>
      <c r="F197" s="127">
        <v>79.7</v>
      </c>
      <c r="G197" s="127">
        <v>32</v>
      </c>
      <c r="H197" s="131">
        <v>32</v>
      </c>
      <c r="I197" s="131">
        <v>50</v>
      </c>
      <c r="J197" s="133">
        <v>114</v>
      </c>
      <c r="K197" s="131" t="s">
        <v>81</v>
      </c>
      <c r="L197" s="16"/>
      <c r="M197" s="16"/>
    </row>
    <row r="198" spans="1:12" s="13" customFormat="1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s="13" customFormat="1" ht="13.5" customHeight="1" thickBot="1">
      <c r="A199" s="4" t="s">
        <v>44</v>
      </c>
      <c r="B199" s="4"/>
      <c r="C199" s="18"/>
      <c r="D199" s="18"/>
      <c r="E199" s="18"/>
      <c r="F199" s="18"/>
      <c r="G199" s="18"/>
      <c r="H199" s="18"/>
      <c r="I199" s="18"/>
      <c r="J199" s="18"/>
      <c r="K199" s="18"/>
      <c r="L199" s="16"/>
    </row>
    <row r="200" spans="1:12" s="13" customFormat="1" ht="15.75" thickBot="1">
      <c r="A200" s="7" t="s">
        <v>1</v>
      </c>
      <c r="B200" s="7" t="s">
        <v>1</v>
      </c>
      <c r="C200" s="7" t="s">
        <v>2</v>
      </c>
      <c r="D200" s="7" t="s">
        <v>3</v>
      </c>
      <c r="E200" s="7" t="s">
        <v>4</v>
      </c>
      <c r="F200" s="8" t="s">
        <v>5</v>
      </c>
      <c r="G200" s="8" t="s">
        <v>6</v>
      </c>
      <c r="H200" s="8" t="s">
        <v>60</v>
      </c>
      <c r="I200" s="8" t="s">
        <v>86</v>
      </c>
      <c r="J200" s="8" t="s">
        <v>7</v>
      </c>
      <c r="K200" s="8" t="s">
        <v>8</v>
      </c>
      <c r="L200" s="19"/>
    </row>
    <row r="201" spans="1:12" s="13" customFormat="1" ht="13.5" customHeight="1">
      <c r="A201" s="11">
        <v>24</v>
      </c>
      <c r="B201" s="11">
        <v>1</v>
      </c>
      <c r="C201" s="11" t="s">
        <v>45</v>
      </c>
      <c r="D201" s="11">
        <v>1987</v>
      </c>
      <c r="E201" s="11" t="s">
        <v>90</v>
      </c>
      <c r="F201" s="11">
        <v>94.5</v>
      </c>
      <c r="G201" s="11">
        <v>32</v>
      </c>
      <c r="H201" s="11">
        <v>47</v>
      </c>
      <c r="I201" s="11">
        <v>90</v>
      </c>
      <c r="J201" s="15">
        <f>47*2+90</f>
        <v>184</v>
      </c>
      <c r="K201" s="11" t="s">
        <v>80</v>
      </c>
      <c r="L201" s="16"/>
    </row>
    <row r="202" spans="1:12" s="13" customFormat="1" ht="13.5" customHeight="1">
      <c r="A202" s="131">
        <v>24</v>
      </c>
      <c r="B202" s="131">
        <v>3</v>
      </c>
      <c r="C202" s="131" t="s">
        <v>117</v>
      </c>
      <c r="D202" s="131">
        <v>1961</v>
      </c>
      <c r="E202" s="11" t="s">
        <v>109</v>
      </c>
      <c r="F202" s="131">
        <v>85.7</v>
      </c>
      <c r="G202" s="131">
        <v>24</v>
      </c>
      <c r="H202" s="131">
        <v>106</v>
      </c>
      <c r="I202" s="131">
        <v>142</v>
      </c>
      <c r="J202" s="131">
        <f>106+142/2</f>
        <v>177</v>
      </c>
      <c r="K202" s="133" t="s">
        <v>81</v>
      </c>
      <c r="L202" s="16"/>
    </row>
    <row r="203" spans="1:13" s="13" customFormat="1" ht="12.75">
      <c r="A203" s="130"/>
      <c r="B203" s="131"/>
      <c r="C203" s="136" t="s">
        <v>32</v>
      </c>
      <c r="D203" s="136">
        <v>1998</v>
      </c>
      <c r="E203" s="127" t="s">
        <v>122</v>
      </c>
      <c r="F203" s="136">
        <v>85.3</v>
      </c>
      <c r="G203" s="136">
        <v>32</v>
      </c>
      <c r="H203" s="131">
        <v>51</v>
      </c>
      <c r="I203" s="131">
        <v>60</v>
      </c>
      <c r="J203" s="133">
        <v>162</v>
      </c>
      <c r="K203" s="131" t="s">
        <v>82</v>
      </c>
      <c r="L203" s="16"/>
      <c r="M203" s="16"/>
    </row>
    <row r="204" spans="1:12" s="13" customFormat="1" ht="12.75">
      <c r="A204" s="11"/>
      <c r="B204" s="11"/>
      <c r="C204" s="127" t="s">
        <v>95</v>
      </c>
      <c r="D204" s="127">
        <v>1995</v>
      </c>
      <c r="E204" s="127" t="s">
        <v>88</v>
      </c>
      <c r="F204" s="127">
        <v>88.3</v>
      </c>
      <c r="G204" s="127">
        <v>32</v>
      </c>
      <c r="H204" s="11">
        <v>31</v>
      </c>
      <c r="I204" s="11">
        <v>88</v>
      </c>
      <c r="J204" s="15">
        <f>62+88</f>
        <v>150</v>
      </c>
      <c r="K204" s="15">
        <v>4</v>
      </c>
      <c r="L204" s="16"/>
    </row>
    <row r="205" spans="1:12" s="13" customFormat="1" ht="13.5" customHeight="1">
      <c r="A205" s="131"/>
      <c r="B205" s="131"/>
      <c r="C205" s="127" t="s">
        <v>136</v>
      </c>
      <c r="D205" s="127">
        <v>1996</v>
      </c>
      <c r="E205" s="127" t="s">
        <v>137</v>
      </c>
      <c r="F205" s="127">
        <v>93.2</v>
      </c>
      <c r="G205" s="127">
        <v>24</v>
      </c>
      <c r="H205" s="131">
        <v>81</v>
      </c>
      <c r="I205" s="131">
        <v>133</v>
      </c>
      <c r="J205" s="133">
        <f>81+133/2</f>
        <v>147.5</v>
      </c>
      <c r="K205" s="133">
        <v>5</v>
      </c>
      <c r="L205" s="16"/>
    </row>
    <row r="206" spans="1:12" s="13" customFormat="1" ht="13.5" customHeight="1">
      <c r="A206" s="131"/>
      <c r="B206" s="131"/>
      <c r="C206" s="127" t="s">
        <v>152</v>
      </c>
      <c r="D206" s="127">
        <v>1997</v>
      </c>
      <c r="E206" s="127" t="s">
        <v>20</v>
      </c>
      <c r="F206" s="127">
        <v>91.3</v>
      </c>
      <c r="G206" s="127">
        <v>24</v>
      </c>
      <c r="H206" s="131">
        <v>72</v>
      </c>
      <c r="I206" s="131">
        <v>121</v>
      </c>
      <c r="J206" s="133">
        <f>72+60.5</f>
        <v>132.5</v>
      </c>
      <c r="K206" s="133">
        <v>6</v>
      </c>
      <c r="L206" s="16"/>
    </row>
    <row r="207" spans="1:12" s="13" customFormat="1" ht="13.5" customHeight="1">
      <c r="A207" s="131">
        <v>24</v>
      </c>
      <c r="B207" s="131">
        <v>4</v>
      </c>
      <c r="C207" s="11" t="s">
        <v>149</v>
      </c>
      <c r="D207" s="11">
        <v>1987</v>
      </c>
      <c r="E207" s="11" t="s">
        <v>20</v>
      </c>
      <c r="F207" s="11">
        <v>89.3</v>
      </c>
      <c r="G207" s="11">
        <v>24</v>
      </c>
      <c r="H207" s="131">
        <v>47</v>
      </c>
      <c r="I207" s="131">
        <v>80</v>
      </c>
      <c r="J207" s="133">
        <f>47+40</f>
        <v>87</v>
      </c>
      <c r="K207" s="133">
        <v>7</v>
      </c>
      <c r="L207" s="16"/>
    </row>
    <row r="208" spans="1:12" s="13" customFormat="1" ht="13.5" customHeight="1">
      <c r="A208" s="131">
        <v>24</v>
      </c>
      <c r="B208" s="131">
        <v>2</v>
      </c>
      <c r="C208" s="131" t="s">
        <v>115</v>
      </c>
      <c r="D208" s="131">
        <v>1972</v>
      </c>
      <c r="E208" s="132" t="s">
        <v>90</v>
      </c>
      <c r="F208" s="131">
        <v>94.6</v>
      </c>
      <c r="G208" s="131">
        <v>24</v>
      </c>
      <c r="H208" s="131">
        <v>21</v>
      </c>
      <c r="I208" s="131">
        <v>77</v>
      </c>
      <c r="J208" s="133">
        <f>21+77/2</f>
        <v>59.5</v>
      </c>
      <c r="K208" s="133">
        <v>8</v>
      </c>
      <c r="L208" s="16"/>
    </row>
    <row r="209" spans="1:12" s="13" customFormat="1" ht="14.25" customHeight="1">
      <c r="A209" s="11"/>
      <c r="B209" s="11"/>
      <c r="C209" s="127" t="s">
        <v>110</v>
      </c>
      <c r="D209" s="127">
        <v>1998</v>
      </c>
      <c r="E209" s="127" t="s">
        <v>109</v>
      </c>
      <c r="F209" s="127">
        <v>94.1</v>
      </c>
      <c r="G209" s="127">
        <v>24</v>
      </c>
      <c r="H209" s="11">
        <v>21</v>
      </c>
      <c r="I209" s="11">
        <v>60</v>
      </c>
      <c r="J209" s="15">
        <v>51</v>
      </c>
      <c r="K209" s="15">
        <v>9</v>
      </c>
      <c r="L209" s="16"/>
    </row>
    <row r="210" spans="1:12" s="13" customFormat="1" ht="12.75">
      <c r="A210" s="16"/>
      <c r="B210" s="16"/>
      <c r="H210" s="16"/>
      <c r="I210" s="16"/>
      <c r="J210" s="16"/>
      <c r="K210" s="16"/>
      <c r="L210" s="16"/>
    </row>
    <row r="211" spans="1:12" s="13" customFormat="1" ht="12" customHeight="1" thickBot="1">
      <c r="A211" s="4" t="s">
        <v>46</v>
      </c>
      <c r="B211" s="4"/>
      <c r="C211" s="18"/>
      <c r="D211" s="18"/>
      <c r="E211" s="18"/>
      <c r="F211" s="18"/>
      <c r="G211" s="18"/>
      <c r="H211" s="18"/>
      <c r="I211" s="18"/>
      <c r="J211" s="18"/>
      <c r="K211" s="18"/>
      <c r="L211" s="16"/>
    </row>
    <row r="212" spans="1:12" s="13" customFormat="1" ht="15.75" thickBot="1">
      <c r="A212" s="7" t="s">
        <v>1</v>
      </c>
      <c r="B212" s="7" t="s">
        <v>1</v>
      </c>
      <c r="C212" s="7" t="s">
        <v>2</v>
      </c>
      <c r="D212" s="7" t="s">
        <v>3</v>
      </c>
      <c r="E212" s="7" t="s">
        <v>4</v>
      </c>
      <c r="F212" s="8" t="s">
        <v>5</v>
      </c>
      <c r="G212" s="8" t="s">
        <v>6</v>
      </c>
      <c r="H212" s="8" t="s">
        <v>60</v>
      </c>
      <c r="I212" s="8" t="s">
        <v>86</v>
      </c>
      <c r="J212" s="8" t="s">
        <v>7</v>
      </c>
      <c r="K212" s="8" t="s">
        <v>8</v>
      </c>
      <c r="L212" s="19"/>
    </row>
    <row r="213" spans="1:12" s="13" customFormat="1" ht="13.5" customHeight="1">
      <c r="A213" s="11">
        <v>25</v>
      </c>
      <c r="B213" s="11">
        <v>3</v>
      </c>
      <c r="C213" s="11" t="s">
        <v>47</v>
      </c>
      <c r="D213" s="11">
        <v>1973</v>
      </c>
      <c r="E213" s="11" t="s">
        <v>147</v>
      </c>
      <c r="F213" s="11">
        <v>101.6</v>
      </c>
      <c r="G213" s="11">
        <v>32</v>
      </c>
      <c r="H213" s="11">
        <v>72</v>
      </c>
      <c r="I213" s="11">
        <v>154</v>
      </c>
      <c r="J213" s="15">
        <f>144+154</f>
        <v>298</v>
      </c>
      <c r="K213" s="11" t="s">
        <v>80</v>
      </c>
      <c r="L213" s="16"/>
    </row>
    <row r="214" spans="1:12" s="13" customFormat="1" ht="13.5" customHeight="1">
      <c r="A214" s="11">
        <v>25</v>
      </c>
      <c r="B214" s="11">
        <v>2</v>
      </c>
      <c r="C214" s="11" t="s">
        <v>48</v>
      </c>
      <c r="D214" s="11">
        <v>1993</v>
      </c>
      <c r="E214" s="164" t="s">
        <v>105</v>
      </c>
      <c r="F214" s="11">
        <v>99.3</v>
      </c>
      <c r="G214" s="11">
        <v>32</v>
      </c>
      <c r="H214" s="11">
        <v>60</v>
      </c>
      <c r="I214" s="11">
        <v>120</v>
      </c>
      <c r="J214" s="11">
        <v>240</v>
      </c>
      <c r="K214" s="11" t="s">
        <v>81</v>
      </c>
      <c r="L214" s="16"/>
    </row>
    <row r="215" spans="1:12" s="13" customFormat="1" ht="12.75" customHeight="1">
      <c r="A215" s="11">
        <v>25</v>
      </c>
      <c r="B215" s="11">
        <v>1</v>
      </c>
      <c r="C215" s="11" t="s">
        <v>118</v>
      </c>
      <c r="D215" s="11">
        <v>1958</v>
      </c>
      <c r="E215" s="11" t="s">
        <v>119</v>
      </c>
      <c r="F215" s="11">
        <v>98.7</v>
      </c>
      <c r="G215" s="11">
        <v>24</v>
      </c>
      <c r="H215" s="11">
        <v>56</v>
      </c>
      <c r="I215" s="11">
        <v>120</v>
      </c>
      <c r="J215" s="15">
        <f>56+60</f>
        <v>116</v>
      </c>
      <c r="K215" s="11" t="s">
        <v>82</v>
      </c>
      <c r="L215" s="16"/>
    </row>
    <row r="216" spans="1:12" s="13" customFormat="1" ht="13.5" customHeight="1">
      <c r="A216" s="11"/>
      <c r="B216" s="11"/>
      <c r="C216" s="165" t="s">
        <v>126</v>
      </c>
      <c r="D216" s="165">
        <v>1996</v>
      </c>
      <c r="E216" s="165" t="s">
        <v>90</v>
      </c>
      <c r="F216" s="165">
        <v>103.3</v>
      </c>
      <c r="G216" s="165">
        <v>24</v>
      </c>
      <c r="H216" s="11">
        <v>55</v>
      </c>
      <c r="I216" s="11">
        <v>76</v>
      </c>
      <c r="J216" s="15">
        <f>55+38</f>
        <v>93</v>
      </c>
      <c r="K216" s="15">
        <v>4</v>
      </c>
      <c r="L216" s="22"/>
    </row>
    <row r="217" spans="1:12" s="13" customFormat="1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3" s="13" customFormat="1" ht="13.5" thickBot="1">
      <c r="A218" s="4" t="s">
        <v>49</v>
      </c>
      <c r="B218" s="4"/>
      <c r="C218" s="18"/>
      <c r="D218" s="18"/>
      <c r="E218" s="18"/>
      <c r="F218" s="18"/>
      <c r="G218" s="18"/>
      <c r="H218" s="18"/>
      <c r="I218" s="18"/>
      <c r="J218" s="18"/>
      <c r="K218" s="18"/>
      <c r="L218" s="16"/>
      <c r="M218" s="4"/>
    </row>
    <row r="219" spans="1:12" s="13" customFormat="1" ht="15.75" thickBot="1">
      <c r="A219" s="7" t="s">
        <v>1</v>
      </c>
      <c r="B219" s="7" t="s">
        <v>1</v>
      </c>
      <c r="C219" s="7" t="s">
        <v>2</v>
      </c>
      <c r="D219" s="7" t="s">
        <v>3</v>
      </c>
      <c r="E219" s="7" t="s">
        <v>4</v>
      </c>
      <c r="F219" s="8" t="s">
        <v>5</v>
      </c>
      <c r="G219" s="8" t="s">
        <v>6</v>
      </c>
      <c r="H219" s="8" t="s">
        <v>60</v>
      </c>
      <c r="I219" s="8" t="s">
        <v>86</v>
      </c>
      <c r="J219" s="8" t="s">
        <v>7</v>
      </c>
      <c r="K219" s="8" t="s">
        <v>8</v>
      </c>
      <c r="L219" s="19"/>
    </row>
    <row r="220" spans="1:12" s="13" customFormat="1" ht="12.75" customHeight="1">
      <c r="A220" s="131">
        <v>24</v>
      </c>
      <c r="B220" s="131">
        <v>6</v>
      </c>
      <c r="C220" s="131" t="s">
        <v>50</v>
      </c>
      <c r="D220" s="131">
        <v>1972</v>
      </c>
      <c r="E220" s="131" t="s">
        <v>90</v>
      </c>
      <c r="F220" s="131">
        <v>111.2</v>
      </c>
      <c r="G220" s="131">
        <v>32</v>
      </c>
      <c r="H220" s="131">
        <v>50</v>
      </c>
      <c r="I220" s="131">
        <v>120</v>
      </c>
      <c r="J220" s="133">
        <v>220</v>
      </c>
      <c r="K220" s="133" t="s">
        <v>80</v>
      </c>
      <c r="L220" s="16"/>
    </row>
    <row r="221" spans="1:12" s="13" customFormat="1" ht="12.75" customHeight="1">
      <c r="A221" s="131">
        <v>24</v>
      </c>
      <c r="B221" s="131">
        <v>5</v>
      </c>
      <c r="C221" s="131" t="s">
        <v>97</v>
      </c>
      <c r="D221" s="131">
        <v>1988</v>
      </c>
      <c r="E221" s="137" t="s">
        <v>90</v>
      </c>
      <c r="F221" s="131">
        <v>110.6</v>
      </c>
      <c r="G221" s="131">
        <v>32</v>
      </c>
      <c r="H221" s="131">
        <v>17</v>
      </c>
      <c r="I221" s="131">
        <v>70</v>
      </c>
      <c r="J221" s="133">
        <f>64+17</f>
        <v>81</v>
      </c>
      <c r="K221" s="133" t="s">
        <v>81</v>
      </c>
      <c r="L221" s="16"/>
    </row>
    <row r="222" spans="1:12" s="13" customFormat="1" ht="12.75">
      <c r="A222" s="11"/>
      <c r="B222" s="11"/>
      <c r="C222" s="127" t="s">
        <v>96</v>
      </c>
      <c r="D222" s="127">
        <v>1997</v>
      </c>
      <c r="E222" s="135" t="s">
        <v>90</v>
      </c>
      <c r="F222" s="127">
        <v>109.5</v>
      </c>
      <c r="G222" s="127">
        <v>24</v>
      </c>
      <c r="H222" s="11">
        <v>20</v>
      </c>
      <c r="I222" s="11">
        <v>81</v>
      </c>
      <c r="J222" s="15">
        <v>60.5</v>
      </c>
      <c r="K222" s="15" t="s">
        <v>82</v>
      </c>
      <c r="L222" s="16"/>
    </row>
    <row r="223" spans="1:12" s="13" customFormat="1" ht="14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 s="13" customFormat="1" ht="14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 s="13" customFormat="1" ht="13.5" thickBot="1">
      <c r="A225" s="4" t="s">
        <v>51</v>
      </c>
      <c r="B225" s="4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s="13" customFormat="1" ht="30.75" thickBot="1">
      <c r="A226" s="32" t="s">
        <v>1</v>
      </c>
      <c r="B226" s="32" t="s">
        <v>1</v>
      </c>
      <c r="C226" s="7" t="s">
        <v>2</v>
      </c>
      <c r="D226" s="7" t="s">
        <v>3</v>
      </c>
      <c r="E226" s="7" t="s">
        <v>4</v>
      </c>
      <c r="F226" s="33" t="s">
        <v>52</v>
      </c>
      <c r="G226" s="34" t="s">
        <v>53</v>
      </c>
      <c r="H226" s="8" t="s">
        <v>6</v>
      </c>
      <c r="I226" s="8" t="s">
        <v>60</v>
      </c>
      <c r="J226" s="8" t="s">
        <v>86</v>
      </c>
      <c r="K226" s="8" t="s">
        <v>7</v>
      </c>
      <c r="L226" s="8" t="s">
        <v>8</v>
      </c>
    </row>
    <row r="227" spans="3:12" s="13" customFormat="1" ht="15.75" customHeight="1" thickBot="1">
      <c r="C227" s="186"/>
      <c r="D227" s="186"/>
      <c r="E227" s="186"/>
      <c r="F227" s="186"/>
      <c r="G227" s="186"/>
      <c r="H227" s="186"/>
      <c r="I227" s="186"/>
      <c r="J227" s="186"/>
      <c r="K227" s="186"/>
      <c r="L227" s="187"/>
    </row>
    <row r="228" spans="1:12" s="13" customFormat="1" ht="29.25" customHeight="1" thickBot="1" thickTop="1">
      <c r="A228" s="145"/>
      <c r="B228" s="146"/>
      <c r="C228" s="136" t="s">
        <v>158</v>
      </c>
      <c r="D228" s="131">
        <v>1973</v>
      </c>
      <c r="E228" s="132" t="s">
        <v>147</v>
      </c>
      <c r="F228" s="146" t="s">
        <v>159</v>
      </c>
      <c r="G228" s="146">
        <v>-58</v>
      </c>
      <c r="H228" s="146">
        <v>12</v>
      </c>
      <c r="I228" s="146"/>
      <c r="J228" s="146">
        <v>77</v>
      </c>
      <c r="K228" s="146">
        <v>77</v>
      </c>
      <c r="L228" s="148" t="s">
        <v>81</v>
      </c>
    </row>
    <row r="229" spans="1:12" s="13" customFormat="1" ht="29.25" customHeight="1" thickTop="1">
      <c r="A229" s="149"/>
      <c r="B229" s="150"/>
      <c r="C229" s="136" t="s">
        <v>19</v>
      </c>
      <c r="D229" s="131">
        <v>1980</v>
      </c>
      <c r="E229" s="132" t="s">
        <v>20</v>
      </c>
      <c r="F229" s="151" t="s">
        <v>159</v>
      </c>
      <c r="G229" s="151">
        <v>-58</v>
      </c>
      <c r="H229" s="151">
        <v>16</v>
      </c>
      <c r="I229" s="151"/>
      <c r="J229" s="151">
        <v>101</v>
      </c>
      <c r="K229" s="150">
        <v>101</v>
      </c>
      <c r="L229" s="152" t="s">
        <v>80</v>
      </c>
    </row>
    <row r="230" spans="1:12" s="13" customFormat="1" ht="29.25" customHeight="1" thickBot="1">
      <c r="A230" s="153"/>
      <c r="B230" s="154"/>
      <c r="C230" s="155" t="s">
        <v>164</v>
      </c>
      <c r="D230" s="155">
        <v>1943</v>
      </c>
      <c r="E230" s="11" t="s">
        <v>122</v>
      </c>
      <c r="F230" s="155" t="s">
        <v>163</v>
      </c>
      <c r="G230" s="155">
        <v>-68</v>
      </c>
      <c r="H230" s="155">
        <v>8</v>
      </c>
      <c r="I230" s="155"/>
      <c r="J230" s="155">
        <v>55</v>
      </c>
      <c r="K230" s="154">
        <v>55</v>
      </c>
      <c r="L230" s="156" t="s">
        <v>80</v>
      </c>
    </row>
    <row r="231" spans="3:13" s="4" customFormat="1" ht="15.75" customHeight="1" thickBot="1" thickTop="1">
      <c r="C231" s="188"/>
      <c r="D231" s="188"/>
      <c r="E231" s="188"/>
      <c r="F231" s="188"/>
      <c r="G231" s="188"/>
      <c r="H231" s="188"/>
      <c r="I231" s="188"/>
      <c r="J231" s="188"/>
      <c r="K231" s="188"/>
      <c r="L231" s="189"/>
      <c r="M231" s="13"/>
    </row>
    <row r="232" spans="1:12" s="13" customFormat="1" ht="27" customHeight="1" thickBot="1" thickTop="1">
      <c r="A232" s="113"/>
      <c r="B232" s="89"/>
      <c r="C232" s="233" t="s">
        <v>47</v>
      </c>
      <c r="D232" s="36">
        <v>1973</v>
      </c>
      <c r="E232" s="11" t="s">
        <v>147</v>
      </c>
      <c r="F232" s="35" t="s">
        <v>79</v>
      </c>
      <c r="G232" s="35">
        <v>-105</v>
      </c>
      <c r="H232" s="35">
        <v>32</v>
      </c>
      <c r="I232" s="89">
        <v>72</v>
      </c>
      <c r="J232" s="89">
        <v>154</v>
      </c>
      <c r="K232" s="228">
        <v>149</v>
      </c>
      <c r="L232" s="90" t="s">
        <v>80</v>
      </c>
    </row>
    <row r="233" spans="1:12" s="13" customFormat="1" ht="27" customHeight="1" thickTop="1">
      <c r="A233" s="140"/>
      <c r="B233" s="137"/>
      <c r="C233" s="136" t="s">
        <v>115</v>
      </c>
      <c r="D233" s="131">
        <v>1972</v>
      </c>
      <c r="E233" s="132" t="s">
        <v>90</v>
      </c>
      <c r="F233" s="131" t="s">
        <v>79</v>
      </c>
      <c r="G233" s="131">
        <v>-95</v>
      </c>
      <c r="H233" s="137">
        <v>24</v>
      </c>
      <c r="I233" s="137">
        <v>21</v>
      </c>
      <c r="J233" s="141">
        <v>77</v>
      </c>
      <c r="K233" s="131">
        <f>21+77/2</f>
        <v>59.5</v>
      </c>
      <c r="L233" s="142" t="s">
        <v>82</v>
      </c>
    </row>
    <row r="234" spans="1:12" s="13" customFormat="1" ht="27" customHeight="1" thickBot="1">
      <c r="A234" s="229"/>
      <c r="B234" s="232"/>
      <c r="C234" s="143" t="s">
        <v>50</v>
      </c>
      <c r="D234" s="143">
        <v>1972</v>
      </c>
      <c r="E234" s="131" t="s">
        <v>90</v>
      </c>
      <c r="F234" s="232" t="s">
        <v>79</v>
      </c>
      <c r="G234" s="237" t="s">
        <v>205</v>
      </c>
      <c r="H234" s="238">
        <v>32</v>
      </c>
      <c r="I234" s="143">
        <v>50</v>
      </c>
      <c r="J234" s="143">
        <v>120</v>
      </c>
      <c r="K234" s="143">
        <v>110</v>
      </c>
      <c r="L234" s="240" t="s">
        <v>81</v>
      </c>
    </row>
    <row r="235" spans="1:12" s="13" customFormat="1" ht="27" customHeight="1" thickBot="1" thickTop="1">
      <c r="A235" s="145"/>
      <c r="B235" s="146"/>
      <c r="C235" s="234" t="s">
        <v>98</v>
      </c>
      <c r="D235" s="235">
        <v>1963</v>
      </c>
      <c r="E235" s="125" t="s">
        <v>99</v>
      </c>
      <c r="F235" s="157" t="s">
        <v>56</v>
      </c>
      <c r="G235" s="157">
        <v>-78</v>
      </c>
      <c r="H235" s="239">
        <v>24</v>
      </c>
      <c r="I235" s="138">
        <v>55</v>
      </c>
      <c r="J235" s="147">
        <v>142</v>
      </c>
      <c r="K235" s="147">
        <v>126</v>
      </c>
      <c r="L235" s="148" t="s">
        <v>81</v>
      </c>
    </row>
    <row r="236" spans="1:12" s="13" customFormat="1" ht="27" customHeight="1" thickBot="1" thickTop="1">
      <c r="A236" s="145"/>
      <c r="B236" s="146"/>
      <c r="C236" s="136" t="s">
        <v>117</v>
      </c>
      <c r="D236" s="131">
        <v>1961</v>
      </c>
      <c r="E236" s="11" t="s">
        <v>109</v>
      </c>
      <c r="F236" s="147" t="s">
        <v>56</v>
      </c>
      <c r="G236" s="146">
        <v>-95</v>
      </c>
      <c r="H236" s="146">
        <v>24</v>
      </c>
      <c r="I236" s="146">
        <v>106</v>
      </c>
      <c r="J236" s="146">
        <v>142</v>
      </c>
      <c r="K236" s="146">
        <f>106+71</f>
        <v>177</v>
      </c>
      <c r="L236" s="148" t="s">
        <v>80</v>
      </c>
    </row>
    <row r="237" spans="1:12" s="13" customFormat="1" ht="27" customHeight="1" thickBot="1" thickTop="1">
      <c r="A237" s="231"/>
      <c r="B237" s="144"/>
      <c r="C237" s="127" t="s">
        <v>118</v>
      </c>
      <c r="D237" s="236">
        <v>1958</v>
      </c>
      <c r="E237" s="15" t="s">
        <v>119</v>
      </c>
      <c r="F237" s="144" t="s">
        <v>56</v>
      </c>
      <c r="G237" s="144">
        <v>-105</v>
      </c>
      <c r="H237" s="144">
        <v>24</v>
      </c>
      <c r="I237" s="144">
        <v>56</v>
      </c>
      <c r="J237" s="144">
        <v>120</v>
      </c>
      <c r="K237" s="144">
        <v>116</v>
      </c>
      <c r="L237" s="241" t="s">
        <v>82</v>
      </c>
    </row>
    <row r="238" spans="1:12" s="13" customFormat="1" ht="27" customHeight="1" thickTop="1">
      <c r="A238" s="113">
        <v>26</v>
      </c>
      <c r="B238" s="89">
        <v>1</v>
      </c>
      <c r="C238" s="29" t="s">
        <v>161</v>
      </c>
      <c r="D238" s="29">
        <v>1953</v>
      </c>
      <c r="E238" s="11" t="s">
        <v>122</v>
      </c>
      <c r="F238" s="89" t="s">
        <v>57</v>
      </c>
      <c r="G238" s="89">
        <v>95</v>
      </c>
      <c r="H238" s="89">
        <v>16</v>
      </c>
      <c r="I238" s="89">
        <v>51</v>
      </c>
      <c r="J238" s="89">
        <v>153</v>
      </c>
      <c r="K238" s="89">
        <v>255</v>
      </c>
      <c r="L238" s="90" t="s">
        <v>80</v>
      </c>
    </row>
    <row r="239" spans="1:12" s="13" customFormat="1" ht="27" customHeight="1" thickBot="1">
      <c r="A239" s="114">
        <v>25</v>
      </c>
      <c r="B239" s="115">
        <v>6</v>
      </c>
      <c r="C239" s="115" t="s">
        <v>160</v>
      </c>
      <c r="D239" s="115">
        <v>1952</v>
      </c>
      <c r="E239" s="11" t="s">
        <v>122</v>
      </c>
      <c r="F239" s="115" t="s">
        <v>57</v>
      </c>
      <c r="G239" s="115">
        <v>-78</v>
      </c>
      <c r="H239" s="115">
        <v>12</v>
      </c>
      <c r="I239" s="115">
        <v>35</v>
      </c>
      <c r="J239" s="115">
        <v>77</v>
      </c>
      <c r="K239" s="115">
        <f>35+77/2</f>
        <v>73.5</v>
      </c>
      <c r="L239" s="116" t="s">
        <v>82</v>
      </c>
    </row>
    <row r="240" spans="1:12" s="13" customFormat="1" ht="27" customHeight="1" thickBot="1" thickTop="1">
      <c r="A240" s="113">
        <v>25</v>
      </c>
      <c r="B240" s="89">
        <v>5</v>
      </c>
      <c r="C240" s="139" t="s">
        <v>58</v>
      </c>
      <c r="D240" s="89">
        <v>1950</v>
      </c>
      <c r="E240" s="12" t="s">
        <v>125</v>
      </c>
      <c r="F240" s="115" t="s">
        <v>57</v>
      </c>
      <c r="G240" s="89">
        <v>-85</v>
      </c>
      <c r="H240" s="89">
        <v>16</v>
      </c>
      <c r="I240" s="89">
        <v>41</v>
      </c>
      <c r="J240" s="89">
        <v>210</v>
      </c>
      <c r="K240" s="89">
        <v>146</v>
      </c>
      <c r="L240" s="90" t="s">
        <v>81</v>
      </c>
    </row>
    <row r="241" spans="1:12" s="13" customFormat="1" ht="27" customHeight="1" thickTop="1">
      <c r="A241" s="177">
        <v>26</v>
      </c>
      <c r="B241" s="178">
        <v>2</v>
      </c>
      <c r="C241" s="178" t="s">
        <v>162</v>
      </c>
      <c r="D241" s="178">
        <v>1947</v>
      </c>
      <c r="E241" s="40" t="s">
        <v>122</v>
      </c>
      <c r="F241" s="178" t="s">
        <v>163</v>
      </c>
      <c r="G241" s="178">
        <v>95</v>
      </c>
      <c r="H241" s="178">
        <v>12</v>
      </c>
      <c r="I241" s="178">
        <v>35</v>
      </c>
      <c r="J241" s="178">
        <v>151</v>
      </c>
      <c r="K241" s="178">
        <v>221</v>
      </c>
      <c r="L241" s="179" t="s">
        <v>80</v>
      </c>
    </row>
    <row r="242" spans="1:13" s="13" customFormat="1" ht="12.75">
      <c r="A242" s="230">
        <v>25</v>
      </c>
      <c r="B242" s="230">
        <v>4</v>
      </c>
      <c r="C242" s="160" t="s">
        <v>116</v>
      </c>
      <c r="D242" s="160">
        <v>1943</v>
      </c>
      <c r="E242" s="168" t="s">
        <v>109</v>
      </c>
      <c r="F242" s="160" t="s">
        <v>163</v>
      </c>
      <c r="G242" s="230">
        <v>-73</v>
      </c>
      <c r="H242" s="230">
        <v>8</v>
      </c>
      <c r="I242" s="230">
        <v>80</v>
      </c>
      <c r="J242" s="230">
        <v>172</v>
      </c>
      <c r="K242" s="230">
        <v>166</v>
      </c>
      <c r="L242" s="230" t="s">
        <v>81</v>
      </c>
      <c r="M242" s="16"/>
    </row>
    <row r="243" spans="1:13" ht="12.75">
      <c r="A243" s="168">
        <v>26</v>
      </c>
      <c r="B243" s="168">
        <v>3</v>
      </c>
      <c r="C243" s="168" t="s">
        <v>165</v>
      </c>
      <c r="D243" s="168">
        <v>1941</v>
      </c>
      <c r="E243" s="168" t="s">
        <v>122</v>
      </c>
      <c r="F243" s="168" t="s">
        <v>163</v>
      </c>
      <c r="G243" s="168">
        <v>-78</v>
      </c>
      <c r="H243" s="168">
        <v>8</v>
      </c>
      <c r="I243" s="168">
        <v>60</v>
      </c>
      <c r="J243" s="168">
        <v>198</v>
      </c>
      <c r="K243" s="168">
        <v>159</v>
      </c>
      <c r="L243" s="168" t="s">
        <v>82</v>
      </c>
      <c r="M243" s="13"/>
    </row>
    <row r="244" spans="1:13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</sheetData>
  <sheetProtection selectLockedCells="1" selectUnlockedCells="1"/>
  <mergeCells count="3">
    <mergeCell ref="A2:L2"/>
    <mergeCell ref="A3:L3"/>
    <mergeCell ref="A4:L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zoomScale="85" zoomScaleNormal="85" zoomScalePageLayoutView="0" workbookViewId="0" topLeftCell="A28">
      <selection activeCell="N42" sqref="N42"/>
    </sheetView>
  </sheetViews>
  <sheetFormatPr defaultColWidth="9.140625" defaultRowHeight="15"/>
  <cols>
    <col min="1" max="2" width="4.28125" style="1" customWidth="1"/>
    <col min="3" max="3" width="26.00390625" style="1" customWidth="1"/>
    <col min="4" max="4" width="6.8515625" style="1" customWidth="1"/>
    <col min="5" max="5" width="27.421875" style="1" customWidth="1"/>
    <col min="6" max="6" width="7.140625" style="1" customWidth="1"/>
    <col min="7" max="7" width="7.7109375" style="1" customWidth="1"/>
    <col min="8" max="8" width="11.7109375" style="1" customWidth="1"/>
    <col min="9" max="10" width="11.57421875" style="1" customWidth="1"/>
    <col min="11" max="11" width="9.57421875" style="1" customWidth="1"/>
    <col min="12" max="12" width="11.140625" style="1" customWidth="1"/>
    <col min="13" max="16384" width="9.140625" style="1" customWidth="1"/>
  </cols>
  <sheetData>
    <row r="1" spans="1:15" ht="28.5" customHeight="1" hidden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3"/>
      <c r="M1" s="3"/>
      <c r="N1" s="3"/>
      <c r="O1" s="3"/>
    </row>
    <row r="2" spans="1:14" ht="20.25" customHeight="1" hidden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"/>
      <c r="M2" s="3"/>
      <c r="N2" s="2"/>
    </row>
    <row r="3" spans="1:14" ht="20.25" customHeight="1" hidden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"/>
      <c r="M3" s="3"/>
      <c r="N3" s="2"/>
    </row>
    <row r="4" spans="1:11" s="13" customFormat="1" ht="14.25" customHeight="1" thickBot="1">
      <c r="A4" s="37" t="s">
        <v>59</v>
      </c>
      <c r="B4" s="4"/>
      <c r="C4" s="18"/>
      <c r="D4" s="18"/>
      <c r="E4" s="18"/>
      <c r="F4" s="18"/>
      <c r="G4" s="18"/>
      <c r="H4" s="18"/>
      <c r="I4" s="18"/>
      <c r="J4" s="18"/>
      <c r="K4" s="16"/>
    </row>
    <row r="5" spans="1:11" s="13" customFormat="1" ht="15.75" thickBot="1">
      <c r="A5" s="7" t="s">
        <v>1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60</v>
      </c>
      <c r="I5" s="8" t="s">
        <v>7</v>
      </c>
      <c r="J5" s="8" t="s">
        <v>8</v>
      </c>
      <c r="K5" s="19"/>
    </row>
    <row r="6" spans="1:12" s="13" customFormat="1" ht="12.75" customHeight="1" thickBot="1">
      <c r="A6" s="254">
        <v>1</v>
      </c>
      <c r="B6" s="31">
        <v>1</v>
      </c>
      <c r="C6" s="31" t="s">
        <v>190</v>
      </c>
      <c r="D6" s="31">
        <v>2003</v>
      </c>
      <c r="E6" s="255" t="s">
        <v>90</v>
      </c>
      <c r="F6" s="31">
        <v>62.4</v>
      </c>
      <c r="G6" s="31">
        <v>16</v>
      </c>
      <c r="H6" s="31">
        <v>10</v>
      </c>
      <c r="I6" s="255">
        <v>78</v>
      </c>
      <c r="J6" s="263" t="s">
        <v>81</v>
      </c>
      <c r="K6" s="16"/>
      <c r="L6" s="25"/>
    </row>
    <row r="7" spans="1:12" s="13" customFormat="1" ht="13.5" thickBot="1">
      <c r="A7" s="254"/>
      <c r="B7" s="11">
        <v>2</v>
      </c>
      <c r="C7" s="11" t="s">
        <v>133</v>
      </c>
      <c r="D7" s="11">
        <v>2001</v>
      </c>
      <c r="E7" s="255"/>
      <c r="F7" s="11">
        <v>64.2</v>
      </c>
      <c r="G7" s="11">
        <v>16</v>
      </c>
      <c r="H7" s="11">
        <v>8</v>
      </c>
      <c r="I7" s="255"/>
      <c r="J7" s="263"/>
      <c r="K7" s="16"/>
      <c r="L7" s="16"/>
    </row>
    <row r="8" spans="1:11" s="13" customFormat="1" ht="13.5" thickBot="1">
      <c r="A8" s="254"/>
      <c r="B8" s="11">
        <v>3</v>
      </c>
      <c r="C8" s="11" t="s">
        <v>91</v>
      </c>
      <c r="D8" s="11">
        <v>2001</v>
      </c>
      <c r="E8" s="255"/>
      <c r="F8" s="11">
        <v>84.4</v>
      </c>
      <c r="G8" s="11">
        <v>16</v>
      </c>
      <c r="H8" s="11">
        <v>20</v>
      </c>
      <c r="I8" s="255"/>
      <c r="J8" s="263"/>
      <c r="K8" s="25"/>
    </row>
    <row r="9" spans="1:11" s="13" customFormat="1" ht="13.5" thickBot="1">
      <c r="A9" s="254"/>
      <c r="B9" s="11">
        <v>4</v>
      </c>
      <c r="C9" s="11" t="s">
        <v>191</v>
      </c>
      <c r="D9" s="11">
        <v>2001</v>
      </c>
      <c r="E9" s="255"/>
      <c r="F9" s="11">
        <v>73.4</v>
      </c>
      <c r="G9" s="28">
        <v>16</v>
      </c>
      <c r="H9" s="11">
        <v>10</v>
      </c>
      <c r="I9" s="255"/>
      <c r="J9" s="263"/>
      <c r="K9" s="25"/>
    </row>
    <row r="10" spans="1:12" s="13" customFormat="1" ht="13.5" thickBot="1">
      <c r="A10" s="254"/>
      <c r="B10" s="38">
        <v>5</v>
      </c>
      <c r="C10" s="11" t="s">
        <v>188</v>
      </c>
      <c r="D10" s="11">
        <v>2000</v>
      </c>
      <c r="E10" s="255"/>
      <c r="F10" s="38">
        <v>99.1</v>
      </c>
      <c r="G10" s="38">
        <v>16</v>
      </c>
      <c r="H10" s="38">
        <v>30</v>
      </c>
      <c r="I10" s="255"/>
      <c r="J10" s="263"/>
      <c r="K10" s="16"/>
      <c r="L10" s="16"/>
    </row>
    <row r="11" spans="1:11" s="13" customFormat="1" ht="14.25" customHeight="1" thickBot="1">
      <c r="A11" s="254">
        <v>2</v>
      </c>
      <c r="B11" s="11">
        <v>1</v>
      </c>
      <c r="C11" s="31" t="s">
        <v>193</v>
      </c>
      <c r="D11" s="31">
        <v>2001</v>
      </c>
      <c r="E11" s="255" t="s">
        <v>122</v>
      </c>
      <c r="F11" s="11">
        <v>62.2</v>
      </c>
      <c r="G11" s="11">
        <v>16</v>
      </c>
      <c r="H11" s="11">
        <v>53</v>
      </c>
      <c r="I11" s="255">
        <v>247</v>
      </c>
      <c r="J11" s="263" t="s">
        <v>80</v>
      </c>
      <c r="K11" s="16"/>
    </row>
    <row r="12" spans="1:11" s="13" customFormat="1" ht="13.5" customHeight="1" thickBot="1">
      <c r="A12" s="254"/>
      <c r="B12" s="11">
        <v>2</v>
      </c>
      <c r="C12" s="11" t="s">
        <v>132</v>
      </c>
      <c r="D12" s="11">
        <v>2000</v>
      </c>
      <c r="E12" s="255"/>
      <c r="F12" s="11">
        <v>69.3</v>
      </c>
      <c r="G12" s="11">
        <v>16</v>
      </c>
      <c r="H12" s="11">
        <v>64</v>
      </c>
      <c r="I12" s="255"/>
      <c r="J12" s="263"/>
      <c r="K12" s="16"/>
    </row>
    <row r="13" spans="1:11" s="13" customFormat="1" ht="13.5" customHeight="1" thickBot="1">
      <c r="A13" s="254"/>
      <c r="B13" s="11">
        <v>3</v>
      </c>
      <c r="C13" s="120" t="s">
        <v>194</v>
      </c>
      <c r="D13" s="120">
        <v>1999</v>
      </c>
      <c r="E13" s="255"/>
      <c r="F13" s="40">
        <v>77.5</v>
      </c>
      <c r="G13" s="11">
        <v>16</v>
      </c>
      <c r="H13" s="11">
        <v>52</v>
      </c>
      <c r="I13" s="255"/>
      <c r="J13" s="263"/>
      <c r="K13" s="16"/>
    </row>
    <row r="14" spans="1:11" s="13" customFormat="1" ht="13.5" customHeight="1" thickBot="1">
      <c r="A14" s="254"/>
      <c r="B14" s="184">
        <v>4</v>
      </c>
      <c r="C14" s="11" t="s">
        <v>135</v>
      </c>
      <c r="D14" s="11">
        <v>2001</v>
      </c>
      <c r="E14" s="265"/>
      <c r="F14" s="196">
        <v>79.7</v>
      </c>
      <c r="G14" s="170">
        <v>16</v>
      </c>
      <c r="H14" s="11">
        <v>31</v>
      </c>
      <c r="I14" s="255"/>
      <c r="J14" s="263"/>
      <c r="K14" s="16"/>
    </row>
    <row r="15" spans="1:13" s="203" customFormat="1" ht="13.5" customHeight="1" thickBot="1">
      <c r="A15" s="254"/>
      <c r="B15" s="197">
        <v>5</v>
      </c>
      <c r="C15" s="198" t="s">
        <v>195</v>
      </c>
      <c r="D15" s="198">
        <v>1999</v>
      </c>
      <c r="E15" s="255"/>
      <c r="F15" s="199">
        <v>105.5</v>
      </c>
      <c r="G15" s="197">
        <v>16</v>
      </c>
      <c r="H15" s="200">
        <v>47</v>
      </c>
      <c r="I15" s="255"/>
      <c r="J15" s="263"/>
      <c r="K15" s="201"/>
      <c r="L15" s="202"/>
      <c r="M15" s="202"/>
    </row>
    <row r="16" spans="1:11" s="13" customFormat="1" ht="15" customHeight="1" thickBot="1">
      <c r="A16" s="37" t="s">
        <v>61</v>
      </c>
      <c r="B16" s="4"/>
      <c r="C16" s="18"/>
      <c r="D16" s="18"/>
      <c r="E16" s="18"/>
      <c r="F16" s="18"/>
      <c r="G16" s="18"/>
      <c r="H16" s="18"/>
      <c r="I16" s="18"/>
      <c r="J16" s="18"/>
      <c r="K16" s="16"/>
    </row>
    <row r="17" spans="1:11" s="13" customFormat="1" ht="15.75" thickBot="1">
      <c r="A17" s="7" t="s">
        <v>1</v>
      </c>
      <c r="B17" s="7" t="s">
        <v>1</v>
      </c>
      <c r="C17" s="7" t="s">
        <v>2</v>
      </c>
      <c r="D17" s="7" t="s">
        <v>3</v>
      </c>
      <c r="E17" s="7" t="s">
        <v>4</v>
      </c>
      <c r="F17" s="8" t="s">
        <v>5</v>
      </c>
      <c r="G17" s="8" t="s">
        <v>6</v>
      </c>
      <c r="H17" s="8" t="s">
        <v>60</v>
      </c>
      <c r="I17" s="8" t="s">
        <v>7</v>
      </c>
      <c r="J17" s="8" t="s">
        <v>8</v>
      </c>
      <c r="K17" s="19"/>
    </row>
    <row r="18" spans="1:12" s="13" customFormat="1" ht="12.75" customHeight="1" thickBot="1">
      <c r="A18" s="254">
        <v>1</v>
      </c>
      <c r="B18" s="31">
        <v>1</v>
      </c>
      <c r="C18" s="125" t="s">
        <v>30</v>
      </c>
      <c r="D18" s="125">
        <v>1996</v>
      </c>
      <c r="E18" s="259" t="s">
        <v>88</v>
      </c>
      <c r="F18" s="11">
        <v>77.9</v>
      </c>
      <c r="G18" s="31">
        <v>24</v>
      </c>
      <c r="H18" s="31">
        <v>48</v>
      </c>
      <c r="I18" s="256">
        <v>122</v>
      </c>
      <c r="J18" s="263" t="s">
        <v>81</v>
      </c>
      <c r="K18" s="16"/>
      <c r="L18" s="16"/>
    </row>
    <row r="19" spans="1:11" s="13" customFormat="1" ht="14.25" customHeight="1" thickBot="1">
      <c r="A19" s="254"/>
      <c r="B19" s="11">
        <v>2</v>
      </c>
      <c r="C19" s="125" t="s">
        <v>94</v>
      </c>
      <c r="D19" s="125">
        <v>1999</v>
      </c>
      <c r="E19" s="260"/>
      <c r="F19" s="40">
        <v>78.9</v>
      </c>
      <c r="G19" s="11">
        <v>24</v>
      </c>
      <c r="H19" s="11">
        <v>38</v>
      </c>
      <c r="I19" s="256"/>
      <c r="J19" s="263"/>
      <c r="K19" s="16"/>
    </row>
    <row r="20" spans="1:11" s="13" customFormat="1" ht="14.25" customHeight="1" thickBot="1">
      <c r="A20" s="254"/>
      <c r="B20" s="11">
        <v>3</v>
      </c>
      <c r="C20" s="197" t="s">
        <v>95</v>
      </c>
      <c r="D20" s="197">
        <v>1995</v>
      </c>
      <c r="E20" s="260"/>
      <c r="F20" s="11">
        <v>88.3</v>
      </c>
      <c r="G20" s="11">
        <v>24</v>
      </c>
      <c r="H20" s="11">
        <v>32</v>
      </c>
      <c r="I20" s="256"/>
      <c r="J20" s="263"/>
      <c r="K20" s="16"/>
    </row>
    <row r="21" spans="1:11" s="13" customFormat="1" ht="14.25" customHeight="1" hidden="1" thickBot="1">
      <c r="A21" s="254"/>
      <c r="B21" s="38"/>
      <c r="C21" s="248"/>
      <c r="D21" s="248"/>
      <c r="E21" s="261"/>
      <c r="F21" s="38"/>
      <c r="G21" s="38"/>
      <c r="H21" s="38"/>
      <c r="I21" s="256"/>
      <c r="J21" s="263"/>
      <c r="K21" s="16"/>
    </row>
    <row r="22" spans="1:12" s="13" customFormat="1" ht="12.75" customHeight="1" thickBot="1">
      <c r="A22" s="254">
        <v>2</v>
      </c>
      <c r="B22" s="31">
        <v>1</v>
      </c>
      <c r="C22" s="11" t="s">
        <v>106</v>
      </c>
      <c r="D22" s="11">
        <v>1996</v>
      </c>
      <c r="E22" s="255" t="s">
        <v>90</v>
      </c>
      <c r="F22" s="31">
        <v>72.2</v>
      </c>
      <c r="G22" s="31">
        <v>24</v>
      </c>
      <c r="H22" s="31"/>
      <c r="I22" s="256">
        <v>55</v>
      </c>
      <c r="J22" s="258">
        <v>4</v>
      </c>
      <c r="K22" s="16"/>
      <c r="L22" s="16"/>
    </row>
    <row r="23" spans="1:11" s="13" customFormat="1" ht="14.25" customHeight="1" thickBot="1">
      <c r="A23" s="254"/>
      <c r="B23" s="11">
        <v>2</v>
      </c>
      <c r="C23" s="27" t="s">
        <v>133</v>
      </c>
      <c r="D23" s="11">
        <v>2001</v>
      </c>
      <c r="E23" s="255"/>
      <c r="F23" s="11">
        <v>64.2</v>
      </c>
      <c r="G23" s="11">
        <v>24</v>
      </c>
      <c r="H23" s="11"/>
      <c r="I23" s="256"/>
      <c r="J23" s="258"/>
      <c r="K23" s="16"/>
    </row>
    <row r="24" spans="1:11" s="13" customFormat="1" ht="13.5" customHeight="1" thickBot="1">
      <c r="A24" s="254"/>
      <c r="B24" s="11">
        <v>3</v>
      </c>
      <c r="C24" s="11" t="s">
        <v>188</v>
      </c>
      <c r="D24" s="11">
        <v>2000</v>
      </c>
      <c r="E24" s="255"/>
      <c r="F24" s="11">
        <v>99.1</v>
      </c>
      <c r="G24" s="11">
        <v>24</v>
      </c>
      <c r="H24" s="11"/>
      <c r="I24" s="256"/>
      <c r="J24" s="258"/>
      <c r="K24" s="16"/>
    </row>
    <row r="25" spans="1:11" s="13" customFormat="1" ht="13.5" customHeight="1" thickBot="1">
      <c r="A25" s="254"/>
      <c r="B25" s="40">
        <v>4</v>
      </c>
      <c r="C25" s="40" t="s">
        <v>189</v>
      </c>
      <c r="D25" s="121">
        <v>1997</v>
      </c>
      <c r="E25" s="255"/>
      <c r="F25" s="38">
        <v>109.5</v>
      </c>
      <c r="G25" s="38">
        <v>24</v>
      </c>
      <c r="H25" s="38"/>
      <c r="I25" s="256"/>
      <c r="J25" s="258"/>
      <c r="K25" s="16"/>
    </row>
    <row r="26" spans="1:12" s="13" customFormat="1" ht="12.75" customHeight="1" thickBot="1">
      <c r="A26" s="254">
        <v>3</v>
      </c>
      <c r="B26" s="31">
        <v>1</v>
      </c>
      <c r="C26" s="126" t="s">
        <v>134</v>
      </c>
      <c r="D26" s="126">
        <v>1998</v>
      </c>
      <c r="E26" s="262" t="s">
        <v>122</v>
      </c>
      <c r="F26" s="31">
        <v>70.8</v>
      </c>
      <c r="G26" s="31">
        <v>24</v>
      </c>
      <c r="H26" s="31">
        <v>60</v>
      </c>
      <c r="I26" s="256">
        <v>190</v>
      </c>
      <c r="J26" s="258" t="s">
        <v>80</v>
      </c>
      <c r="K26" s="16"/>
      <c r="L26" s="16"/>
    </row>
    <row r="27" spans="1:12" s="13" customFormat="1" ht="12.75" customHeight="1" thickBot="1">
      <c r="A27" s="254"/>
      <c r="B27" s="40">
        <v>2</v>
      </c>
      <c r="C27" s="180" t="s">
        <v>192</v>
      </c>
      <c r="D27" s="180">
        <v>2001</v>
      </c>
      <c r="E27" s="262"/>
      <c r="F27" s="40">
        <v>79.7</v>
      </c>
      <c r="G27" s="15">
        <v>24</v>
      </c>
      <c r="H27" s="15">
        <v>50</v>
      </c>
      <c r="I27" s="256"/>
      <c r="J27" s="258"/>
      <c r="K27" s="16"/>
      <c r="L27" s="16"/>
    </row>
    <row r="28" spans="1:10" s="13" customFormat="1" ht="12.75" customHeight="1" thickBot="1">
      <c r="A28" s="264"/>
      <c r="B28" s="168">
        <v>3</v>
      </c>
      <c r="C28" s="168" t="s">
        <v>32</v>
      </c>
      <c r="D28" s="168">
        <v>1998</v>
      </c>
      <c r="E28" s="267"/>
      <c r="F28" s="168">
        <v>85.3</v>
      </c>
      <c r="G28" s="170">
        <v>24</v>
      </c>
      <c r="H28" s="11">
        <v>43</v>
      </c>
      <c r="I28" s="256"/>
      <c r="J28" s="258"/>
    </row>
    <row r="29" spans="1:11" s="13" customFormat="1" ht="12.75" customHeight="1" thickBot="1">
      <c r="A29" s="254"/>
      <c r="B29" s="194">
        <v>4</v>
      </c>
      <c r="C29" s="195" t="s">
        <v>128</v>
      </c>
      <c r="D29" s="195">
        <v>2000</v>
      </c>
      <c r="E29" s="262"/>
      <c r="F29" s="27">
        <v>106</v>
      </c>
      <c r="G29" s="38">
        <v>24</v>
      </c>
      <c r="H29" s="38">
        <v>37</v>
      </c>
      <c r="I29" s="256"/>
      <c r="J29" s="258"/>
      <c r="K29" s="25"/>
    </row>
    <row r="30" spans="1:11" s="4" customFormat="1" ht="12.75" customHeight="1" thickBot="1">
      <c r="A30" s="254">
        <v>4</v>
      </c>
      <c r="B30" s="15">
        <v>1</v>
      </c>
      <c r="C30" s="15" t="s">
        <v>200</v>
      </c>
      <c r="D30" s="15">
        <v>1996</v>
      </c>
      <c r="E30" s="255" t="s">
        <v>54</v>
      </c>
      <c r="F30" s="31">
        <v>70.1</v>
      </c>
      <c r="G30" s="31">
        <v>24</v>
      </c>
      <c r="H30" s="31"/>
      <c r="I30" s="256">
        <v>101</v>
      </c>
      <c r="J30" s="258" t="s">
        <v>82</v>
      </c>
      <c r="K30" s="16"/>
    </row>
    <row r="31" spans="1:11" s="13" customFormat="1" ht="13.5" customHeight="1" thickBot="1">
      <c r="A31" s="254"/>
      <c r="B31" s="11">
        <v>2</v>
      </c>
      <c r="C31" s="11" t="s">
        <v>201</v>
      </c>
      <c r="D31" s="11">
        <v>2000</v>
      </c>
      <c r="E31" s="255"/>
      <c r="F31" s="11">
        <v>93.5</v>
      </c>
      <c r="G31" s="11">
        <v>24</v>
      </c>
      <c r="H31" s="11"/>
      <c r="I31" s="256"/>
      <c r="J31" s="258"/>
      <c r="K31" s="16"/>
    </row>
    <row r="32" spans="1:11" s="13" customFormat="1" ht="13.5" customHeight="1" thickBot="1">
      <c r="A32" s="268"/>
      <c r="B32" s="197">
        <v>3</v>
      </c>
      <c r="C32" s="197" t="s">
        <v>136</v>
      </c>
      <c r="D32" s="197">
        <v>1996</v>
      </c>
      <c r="E32" s="269"/>
      <c r="F32" s="197">
        <v>95.6</v>
      </c>
      <c r="G32" s="197">
        <v>24</v>
      </c>
      <c r="H32" s="197"/>
      <c r="I32" s="257"/>
      <c r="J32" s="258"/>
      <c r="K32" s="16"/>
    </row>
    <row r="33" spans="1:11" s="13" customFormat="1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s="13" customFormat="1" ht="16.5" thickBot="1">
      <c r="A34" s="37" t="s">
        <v>62</v>
      </c>
      <c r="B34" s="4"/>
      <c r="C34" s="18"/>
      <c r="D34" s="18"/>
      <c r="E34" s="18"/>
      <c r="F34" s="18"/>
      <c r="G34" s="18"/>
      <c r="H34" s="18"/>
      <c r="I34" s="18"/>
      <c r="J34" s="18"/>
      <c r="K34" s="16"/>
    </row>
    <row r="35" spans="1:11" s="13" customFormat="1" ht="15.75" thickBot="1">
      <c r="A35" s="6" t="s">
        <v>1</v>
      </c>
      <c r="B35" s="7" t="s">
        <v>1</v>
      </c>
      <c r="C35" s="7" t="s">
        <v>2</v>
      </c>
      <c r="D35" s="7" t="s">
        <v>3</v>
      </c>
      <c r="E35" s="7" t="s">
        <v>4</v>
      </c>
      <c r="F35" s="8" t="s">
        <v>5</v>
      </c>
      <c r="G35" s="8" t="s">
        <v>6</v>
      </c>
      <c r="H35" s="8" t="s">
        <v>60</v>
      </c>
      <c r="I35" s="8" t="s">
        <v>7</v>
      </c>
      <c r="J35" s="39" t="s">
        <v>8</v>
      </c>
      <c r="K35" s="23"/>
    </row>
    <row r="36" spans="1:12" s="13" customFormat="1" ht="12.75" customHeight="1" thickBot="1">
      <c r="A36" s="254">
        <v>1</v>
      </c>
      <c r="B36" s="122">
        <v>1</v>
      </c>
      <c r="C36" s="122" t="s">
        <v>183</v>
      </c>
      <c r="D36" s="122">
        <v>1988</v>
      </c>
      <c r="E36" s="255" t="s">
        <v>20</v>
      </c>
      <c r="F36" s="122">
        <v>70.4</v>
      </c>
      <c r="G36" s="122">
        <v>32</v>
      </c>
      <c r="H36" s="122">
        <v>12</v>
      </c>
      <c r="I36" s="255">
        <v>71</v>
      </c>
      <c r="J36" s="263">
        <v>5</v>
      </c>
      <c r="K36" s="16"/>
      <c r="L36" s="16"/>
    </row>
    <row r="37" spans="1:12" s="13" customFormat="1" ht="12.75" customHeight="1" thickBot="1">
      <c r="A37" s="254"/>
      <c r="B37" s="15">
        <v>2</v>
      </c>
      <c r="C37" s="15" t="s">
        <v>152</v>
      </c>
      <c r="D37" s="15">
        <v>1997</v>
      </c>
      <c r="E37" s="255"/>
      <c r="F37" s="15">
        <v>91.3</v>
      </c>
      <c r="G37" s="15">
        <v>32</v>
      </c>
      <c r="H37" s="15">
        <v>29</v>
      </c>
      <c r="I37" s="255"/>
      <c r="J37" s="263"/>
      <c r="K37" s="16"/>
      <c r="L37" s="16"/>
    </row>
    <row r="38" spans="1:11" s="13" customFormat="1" ht="14.25" customHeight="1" thickBot="1">
      <c r="A38" s="254"/>
      <c r="B38" s="38">
        <v>3</v>
      </c>
      <c r="C38" s="117" t="s">
        <v>184</v>
      </c>
      <c r="D38" s="117">
        <v>1992</v>
      </c>
      <c r="E38" s="255"/>
      <c r="F38" s="38">
        <v>114</v>
      </c>
      <c r="G38" s="38">
        <v>32</v>
      </c>
      <c r="H38" s="38">
        <v>30</v>
      </c>
      <c r="I38" s="255"/>
      <c r="J38" s="263"/>
      <c r="K38" s="16"/>
    </row>
    <row r="39" spans="1:11" s="13" customFormat="1" ht="13.5" customHeight="1" thickBot="1">
      <c r="A39" s="254">
        <v>2</v>
      </c>
      <c r="B39" s="31">
        <v>1</v>
      </c>
      <c r="C39" s="31" t="s">
        <v>127</v>
      </c>
      <c r="D39" s="31">
        <v>1997</v>
      </c>
      <c r="E39" s="255" t="s">
        <v>185</v>
      </c>
      <c r="F39" s="31">
        <v>73.8</v>
      </c>
      <c r="G39" s="31">
        <v>32</v>
      </c>
      <c r="H39" s="31">
        <v>17</v>
      </c>
      <c r="I39" s="255">
        <v>72</v>
      </c>
      <c r="J39" s="263">
        <v>4</v>
      </c>
      <c r="K39" s="16"/>
    </row>
    <row r="40" spans="1:11" s="13" customFormat="1" ht="12.75" customHeight="1" thickBot="1">
      <c r="A40" s="254"/>
      <c r="B40" s="11">
        <v>2</v>
      </c>
      <c r="C40" s="117" t="s">
        <v>186</v>
      </c>
      <c r="D40" s="123">
        <v>1998</v>
      </c>
      <c r="E40" s="255"/>
      <c r="F40" s="11">
        <v>84.2</v>
      </c>
      <c r="G40" s="11">
        <v>32</v>
      </c>
      <c r="H40" s="11"/>
      <c r="I40" s="255"/>
      <c r="J40" s="263"/>
      <c r="K40" s="16"/>
    </row>
    <row r="41" spans="1:11" s="13" customFormat="1" ht="12.75" customHeight="1" thickBot="1">
      <c r="A41" s="254"/>
      <c r="B41" s="38">
        <v>3</v>
      </c>
      <c r="C41" s="124" t="s">
        <v>48</v>
      </c>
      <c r="D41" s="124">
        <v>1993</v>
      </c>
      <c r="E41" s="255"/>
      <c r="F41" s="38">
        <v>99.3</v>
      </c>
      <c r="G41" s="38">
        <v>32</v>
      </c>
      <c r="H41" s="38"/>
      <c r="I41" s="255"/>
      <c r="J41" s="263"/>
      <c r="K41" s="16"/>
    </row>
    <row r="42" spans="1:11" s="13" customFormat="1" ht="14.25" customHeight="1" thickBot="1">
      <c r="A42" s="270">
        <v>3</v>
      </c>
      <c r="B42" s="15">
        <v>1</v>
      </c>
      <c r="C42" s="125" t="s">
        <v>41</v>
      </c>
      <c r="D42" s="125">
        <v>1981</v>
      </c>
      <c r="E42" s="271" t="s">
        <v>88</v>
      </c>
      <c r="F42" s="15">
        <v>68.7</v>
      </c>
      <c r="G42" s="15">
        <v>32</v>
      </c>
      <c r="H42" s="15"/>
      <c r="I42" s="255">
        <v>92</v>
      </c>
      <c r="J42" s="266" t="s">
        <v>81</v>
      </c>
      <c r="K42" s="16"/>
    </row>
    <row r="43" spans="1:11" s="13" customFormat="1" ht="13.5" customHeight="1" thickBot="1">
      <c r="A43" s="270"/>
      <c r="B43" s="11">
        <v>2</v>
      </c>
      <c r="C43" s="125" t="s">
        <v>30</v>
      </c>
      <c r="D43" s="125">
        <v>1996</v>
      </c>
      <c r="E43" s="271"/>
      <c r="F43" s="11">
        <v>77.9</v>
      </c>
      <c r="G43" s="11">
        <v>32</v>
      </c>
      <c r="H43" s="11"/>
      <c r="I43" s="255"/>
      <c r="J43" s="266"/>
      <c r="K43" s="16"/>
    </row>
    <row r="44" spans="1:11" s="13" customFormat="1" ht="12.75" customHeight="1" thickBot="1">
      <c r="A44" s="270"/>
      <c r="B44" s="40">
        <v>3</v>
      </c>
      <c r="C44" s="125" t="s">
        <v>94</v>
      </c>
      <c r="D44" s="125">
        <v>1999</v>
      </c>
      <c r="E44" s="271"/>
      <c r="F44" s="40">
        <v>78.9</v>
      </c>
      <c r="G44" s="40">
        <v>32</v>
      </c>
      <c r="H44" s="40"/>
      <c r="I44" s="255"/>
      <c r="J44" s="266"/>
      <c r="K44" s="16"/>
    </row>
    <row r="45" spans="1:11" s="13" customFormat="1" ht="12.75" customHeight="1" thickBot="1">
      <c r="A45" s="254">
        <v>4</v>
      </c>
      <c r="B45" s="31">
        <v>1</v>
      </c>
      <c r="C45" s="126" t="s">
        <v>45</v>
      </c>
      <c r="D45" s="126">
        <v>1989</v>
      </c>
      <c r="E45" s="262" t="s">
        <v>90</v>
      </c>
      <c r="F45" s="31">
        <v>94.5</v>
      </c>
      <c r="G45" s="31">
        <v>32</v>
      </c>
      <c r="H45" s="31">
        <v>38</v>
      </c>
      <c r="I45" s="255">
        <v>100</v>
      </c>
      <c r="J45" s="263" t="s">
        <v>80</v>
      </c>
      <c r="K45" s="16"/>
    </row>
    <row r="46" spans="1:11" s="13" customFormat="1" ht="13.5" customHeight="1" thickBot="1">
      <c r="A46" s="254"/>
      <c r="B46" s="11">
        <v>2</v>
      </c>
      <c r="C46" s="117" t="s">
        <v>126</v>
      </c>
      <c r="D46" s="117">
        <v>1996</v>
      </c>
      <c r="E46" s="262"/>
      <c r="F46" s="11">
        <v>103.3</v>
      </c>
      <c r="G46" s="11">
        <v>32</v>
      </c>
      <c r="H46" s="11">
        <v>13</v>
      </c>
      <c r="I46" s="255"/>
      <c r="J46" s="263"/>
      <c r="K46" s="16"/>
    </row>
    <row r="47" spans="1:11" s="13" customFormat="1" ht="12.75" customHeight="1" thickBot="1">
      <c r="A47" s="254"/>
      <c r="B47" s="38">
        <v>3</v>
      </c>
      <c r="C47" s="38" t="s">
        <v>50</v>
      </c>
      <c r="D47" s="38">
        <v>1972</v>
      </c>
      <c r="E47" s="262"/>
      <c r="F47" s="38">
        <v>111.2</v>
      </c>
      <c r="G47" s="38">
        <v>32</v>
      </c>
      <c r="H47" s="38">
        <v>49</v>
      </c>
      <c r="I47" s="255"/>
      <c r="J47" s="263"/>
      <c r="K47" s="16"/>
    </row>
    <row r="48" spans="1:11" s="13" customFormat="1" ht="14.25" customHeight="1" thickBot="1">
      <c r="A48" s="254">
        <v>5</v>
      </c>
      <c r="B48" s="31">
        <v>1</v>
      </c>
      <c r="C48" s="126" t="s">
        <v>134</v>
      </c>
      <c r="D48" s="126">
        <v>1998</v>
      </c>
      <c r="E48" s="262" t="s">
        <v>122</v>
      </c>
      <c r="F48" s="31">
        <v>70.8</v>
      </c>
      <c r="G48" s="31">
        <v>32</v>
      </c>
      <c r="H48" s="31">
        <v>31</v>
      </c>
      <c r="I48" s="255">
        <v>82</v>
      </c>
      <c r="J48" s="263" t="s">
        <v>82</v>
      </c>
      <c r="K48" s="16"/>
    </row>
    <row r="49" spans="1:12" ht="13.5" thickBot="1">
      <c r="A49" s="254"/>
      <c r="B49" s="11">
        <v>2</v>
      </c>
      <c r="C49" s="117" t="s">
        <v>192</v>
      </c>
      <c r="D49" s="117">
        <v>2001</v>
      </c>
      <c r="E49" s="262"/>
      <c r="F49" s="11">
        <v>79.7</v>
      </c>
      <c r="G49" s="11">
        <v>32</v>
      </c>
      <c r="H49" s="11">
        <v>25</v>
      </c>
      <c r="I49" s="255"/>
      <c r="J49" s="263"/>
      <c r="K49" s="13"/>
      <c r="L49" s="13"/>
    </row>
    <row r="50" spans="1:12" ht="13.5" thickBot="1">
      <c r="A50" s="254"/>
      <c r="B50" s="38">
        <v>3</v>
      </c>
      <c r="C50" s="38" t="s">
        <v>32</v>
      </c>
      <c r="D50" s="38">
        <v>1998</v>
      </c>
      <c r="E50" s="262"/>
      <c r="F50" s="38">
        <v>85.3</v>
      </c>
      <c r="G50" s="38">
        <v>32</v>
      </c>
      <c r="H50" s="38">
        <v>26</v>
      </c>
      <c r="I50" s="255"/>
      <c r="J50" s="26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</sheetData>
  <sheetProtection selectLockedCells="1" selectUnlockedCells="1"/>
  <mergeCells count="47">
    <mergeCell ref="A45:A47"/>
    <mergeCell ref="E45:E47"/>
    <mergeCell ref="I45:I47"/>
    <mergeCell ref="J45:J47"/>
    <mergeCell ref="E36:E38"/>
    <mergeCell ref="I36:I38"/>
    <mergeCell ref="J36:J38"/>
    <mergeCell ref="A42:A44"/>
    <mergeCell ref="E42:E44"/>
    <mergeCell ref="I42:I44"/>
    <mergeCell ref="J42:J44"/>
    <mergeCell ref="E26:E29"/>
    <mergeCell ref="I26:I29"/>
    <mergeCell ref="J26:J29"/>
    <mergeCell ref="A30:A32"/>
    <mergeCell ref="E30:E32"/>
    <mergeCell ref="A39:A41"/>
    <mergeCell ref="E39:E41"/>
    <mergeCell ref="I39:I41"/>
    <mergeCell ref="J39:J41"/>
    <mergeCell ref="A11:A15"/>
    <mergeCell ref="E11:E15"/>
    <mergeCell ref="I11:I15"/>
    <mergeCell ref="J11:J15"/>
    <mergeCell ref="A36:A38"/>
    <mergeCell ref="J18:J21"/>
    <mergeCell ref="A22:A25"/>
    <mergeCell ref="E22:E25"/>
    <mergeCell ref="I22:I25"/>
    <mergeCell ref="J22:J25"/>
    <mergeCell ref="I30:I32"/>
    <mergeCell ref="J30:J32"/>
    <mergeCell ref="A18:A21"/>
    <mergeCell ref="E18:E21"/>
    <mergeCell ref="I18:I21"/>
    <mergeCell ref="A48:A50"/>
    <mergeCell ref="E48:E50"/>
    <mergeCell ref="I48:I50"/>
    <mergeCell ref="J48:J50"/>
    <mergeCell ref="A26:A29"/>
    <mergeCell ref="A1:K1"/>
    <mergeCell ref="A2:K2"/>
    <mergeCell ref="A3:K3"/>
    <mergeCell ref="A6:A10"/>
    <mergeCell ref="E6:E10"/>
    <mergeCell ref="I6:I10"/>
    <mergeCell ref="J6:J10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5">
      <selection activeCell="A3" sqref="A3:M37"/>
    </sheetView>
  </sheetViews>
  <sheetFormatPr defaultColWidth="9.140625" defaultRowHeight="15"/>
  <cols>
    <col min="1" max="1" width="27.00390625" style="41" customWidth="1"/>
    <col min="2" max="2" width="14.00390625" style="41" customWidth="1"/>
    <col min="3" max="3" width="7.421875" style="41" customWidth="1"/>
    <col min="4" max="4" width="7.421875" style="42" customWidth="1"/>
    <col min="5" max="5" width="8.00390625" style="41" customWidth="1"/>
    <col min="6" max="6" width="7.8515625" style="41" customWidth="1"/>
    <col min="7" max="7" width="7.57421875" style="41" customWidth="1"/>
    <col min="8" max="8" width="7.7109375" style="41" customWidth="1"/>
    <col min="9" max="9" width="7.421875" style="41" customWidth="1"/>
    <col min="10" max="10" width="7.7109375" style="41" customWidth="1"/>
    <col min="11" max="11" width="13.8515625" style="41" customWidth="1"/>
    <col min="12" max="12" width="13.00390625" style="41" customWidth="1"/>
    <col min="13" max="13" width="8.00390625" style="41" customWidth="1"/>
    <col min="14" max="16384" width="9.140625" style="41" customWidth="1"/>
  </cols>
  <sheetData>
    <row r="1" spans="1:14" ht="18.7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3"/>
    </row>
    <row r="2" spans="1:14" ht="18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3"/>
    </row>
    <row r="3" spans="1:256" ht="15.75">
      <c r="A3" s="37" t="s">
        <v>63</v>
      </c>
      <c r="B3"/>
      <c r="C3"/>
      <c r="D3" s="4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44" t="s">
        <v>64</v>
      </c>
      <c r="B4" s="45" t="s">
        <v>65</v>
      </c>
      <c r="C4" s="46">
        <v>-53</v>
      </c>
      <c r="D4" s="47">
        <v>-58</v>
      </c>
      <c r="E4" s="48">
        <v>-63</v>
      </c>
      <c r="F4" s="48">
        <v>-68</v>
      </c>
      <c r="G4" s="48">
        <v>-73</v>
      </c>
      <c r="H4" s="48">
        <v>-78</v>
      </c>
      <c r="I4" s="48">
        <v>-85</v>
      </c>
      <c r="J4" s="49" t="s">
        <v>66</v>
      </c>
      <c r="K4" s="45" t="s">
        <v>67</v>
      </c>
      <c r="L4" s="45" t="s">
        <v>68</v>
      </c>
      <c r="M4" s="50" t="s">
        <v>69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51" t="s">
        <v>9</v>
      </c>
      <c r="B5" s="100" t="s">
        <v>176</v>
      </c>
      <c r="C5" s="246">
        <v>12</v>
      </c>
      <c r="D5" s="213"/>
      <c r="E5" s="54" t="s">
        <v>187</v>
      </c>
      <c r="F5" s="54">
        <v>12</v>
      </c>
      <c r="G5" s="54" t="s">
        <v>187</v>
      </c>
      <c r="H5" s="73">
        <v>10</v>
      </c>
      <c r="I5" s="73">
        <v>10</v>
      </c>
      <c r="J5" s="247" t="s">
        <v>196</v>
      </c>
      <c r="K5" s="56">
        <v>20</v>
      </c>
      <c r="L5" s="56">
        <v>118</v>
      </c>
      <c r="M5" s="64" t="s">
        <v>80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58" t="s">
        <v>23</v>
      </c>
      <c r="B6" s="97" t="s">
        <v>177</v>
      </c>
      <c r="C6" s="98"/>
      <c r="D6" s="99">
        <v>10</v>
      </c>
      <c r="E6" s="60">
        <v>8</v>
      </c>
      <c r="F6" s="99">
        <v>10</v>
      </c>
      <c r="G6" s="60"/>
      <c r="H6" s="99">
        <v>8</v>
      </c>
      <c r="I6" s="99">
        <v>10</v>
      </c>
      <c r="J6" s="65" t="s">
        <v>198</v>
      </c>
      <c r="K6" s="56">
        <v>0</v>
      </c>
      <c r="L6" s="57">
        <f>10+8+7+10+8+10+8+10+7</f>
        <v>78</v>
      </c>
      <c r="M6" s="250" t="s">
        <v>81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58" t="s">
        <v>71</v>
      </c>
      <c r="B7" s="97" t="s">
        <v>175</v>
      </c>
      <c r="C7" s="98"/>
      <c r="D7" s="99">
        <v>12</v>
      </c>
      <c r="E7" s="60"/>
      <c r="F7" s="60"/>
      <c r="G7" s="60"/>
      <c r="H7" s="99"/>
      <c r="I7" s="99">
        <v>12</v>
      </c>
      <c r="J7" s="65"/>
      <c r="K7" s="56"/>
      <c r="L7" s="57">
        <v>56</v>
      </c>
      <c r="M7" s="250" t="s">
        <v>82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58" t="s">
        <v>70</v>
      </c>
      <c r="B8" s="97">
        <v>10</v>
      </c>
      <c r="C8" s="98"/>
      <c r="D8" s="99"/>
      <c r="E8" s="60"/>
      <c r="F8" s="60"/>
      <c r="G8" s="59"/>
      <c r="H8" s="99">
        <v>12</v>
      </c>
      <c r="I8" s="99"/>
      <c r="J8" s="61"/>
      <c r="K8" s="56"/>
      <c r="L8" s="57">
        <v>22</v>
      </c>
      <c r="M8" s="57">
        <v>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58" t="s">
        <v>14</v>
      </c>
      <c r="B9" s="62">
        <v>5</v>
      </c>
      <c r="C9" s="63"/>
      <c r="D9" s="60"/>
      <c r="E9" s="60"/>
      <c r="F9" s="60"/>
      <c r="G9" s="60"/>
      <c r="H9" s="60"/>
      <c r="I9" s="60"/>
      <c r="J9" s="65">
        <v>12</v>
      </c>
      <c r="K9" s="57"/>
      <c r="L9" s="57">
        <v>17</v>
      </c>
      <c r="M9" s="57">
        <v>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hidden="1">
      <c r="A10" s="58" t="s">
        <v>72</v>
      </c>
      <c r="B10" s="62"/>
      <c r="C10" s="63"/>
      <c r="D10" s="60"/>
      <c r="E10" s="60"/>
      <c r="F10" s="60"/>
      <c r="G10" s="60"/>
      <c r="H10" s="60"/>
      <c r="I10" s="60"/>
      <c r="J10" s="65"/>
      <c r="K10" s="57"/>
      <c r="L10" s="57"/>
      <c r="M10" s="5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 thickBot="1">
      <c r="A11" s="204" t="s">
        <v>33</v>
      </c>
      <c r="B11" s="205">
        <v>12</v>
      </c>
      <c r="C11" s="206"/>
      <c r="D11" s="206"/>
      <c r="E11" s="206"/>
      <c r="F11" s="206"/>
      <c r="G11" s="206"/>
      <c r="H11" s="206"/>
      <c r="I11" s="206"/>
      <c r="J11" s="206"/>
      <c r="K11" s="207"/>
      <c r="L11" s="207">
        <v>12</v>
      </c>
      <c r="M11" s="251">
        <v>6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15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thickBot="1">
      <c r="A14" s="6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thickBot="1">
      <c r="A15" s="44" t="s">
        <v>73</v>
      </c>
      <c r="B15" s="69" t="s">
        <v>74</v>
      </c>
      <c r="C15" s="70">
        <v>-63</v>
      </c>
      <c r="D15" s="212">
        <v>-68</v>
      </c>
      <c r="E15" s="47">
        <v>-73</v>
      </c>
      <c r="F15" s="47">
        <v>-78</v>
      </c>
      <c r="G15" s="47">
        <v>-85</v>
      </c>
      <c r="H15" s="47">
        <v>-95</v>
      </c>
      <c r="I15" s="71">
        <v>-105</v>
      </c>
      <c r="J15" s="72" t="s">
        <v>75</v>
      </c>
      <c r="K15" s="69" t="s">
        <v>67</v>
      </c>
      <c r="L15" s="69" t="s">
        <v>68</v>
      </c>
      <c r="M15" s="50" t="s">
        <v>69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51" t="s">
        <v>9</v>
      </c>
      <c r="B16" s="100" t="s">
        <v>180</v>
      </c>
      <c r="C16" s="208" t="s">
        <v>187</v>
      </c>
      <c r="D16" s="211"/>
      <c r="E16" s="53" t="s">
        <v>202</v>
      </c>
      <c r="F16" s="54">
        <v>8</v>
      </c>
      <c r="G16" s="73">
        <v>8</v>
      </c>
      <c r="H16" s="213">
        <v>12</v>
      </c>
      <c r="I16" s="74"/>
      <c r="J16" s="214">
        <v>12</v>
      </c>
      <c r="K16" s="56">
        <v>20</v>
      </c>
      <c r="L16" s="56">
        <v>118</v>
      </c>
      <c r="M16" s="64" t="s">
        <v>80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58" t="s">
        <v>71</v>
      </c>
      <c r="B17" s="62" t="s">
        <v>179</v>
      </c>
      <c r="C17" s="209"/>
      <c r="D17" s="193"/>
      <c r="E17" s="63"/>
      <c r="F17" s="60">
        <v>12</v>
      </c>
      <c r="G17" s="60">
        <v>12</v>
      </c>
      <c r="H17" s="60">
        <v>10</v>
      </c>
      <c r="I17" s="77"/>
      <c r="J17" s="78"/>
      <c r="K17" s="56">
        <v>18</v>
      </c>
      <c r="L17" s="57">
        <f>65+18</f>
        <v>83</v>
      </c>
      <c r="M17" s="250" t="s">
        <v>81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hidden="1">
      <c r="A18" s="58" t="s">
        <v>70</v>
      </c>
      <c r="B18" s="62"/>
      <c r="C18" s="209"/>
      <c r="D18" s="210"/>
      <c r="E18" s="63"/>
      <c r="F18" s="60"/>
      <c r="G18" s="60"/>
      <c r="H18" s="60"/>
      <c r="I18" s="77"/>
      <c r="J18" s="65"/>
      <c r="K18" s="56"/>
      <c r="L18" s="57"/>
      <c r="M18" s="97" t="s">
        <v>82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58" t="s">
        <v>23</v>
      </c>
      <c r="B19" s="62" t="s">
        <v>178</v>
      </c>
      <c r="C19" s="209"/>
      <c r="D19" s="210"/>
      <c r="E19" s="63">
        <v>8</v>
      </c>
      <c r="F19" s="60"/>
      <c r="G19" s="60"/>
      <c r="H19" s="60"/>
      <c r="I19" s="77" t="s">
        <v>199</v>
      </c>
      <c r="J19" s="78">
        <v>10</v>
      </c>
      <c r="K19" s="56"/>
      <c r="L19" s="57">
        <v>64</v>
      </c>
      <c r="M19" s="250" t="s">
        <v>82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58" t="s">
        <v>14</v>
      </c>
      <c r="B20" s="62">
        <v>8</v>
      </c>
      <c r="C20" s="76"/>
      <c r="D20" s="242"/>
      <c r="E20" s="60">
        <v>10</v>
      </c>
      <c r="F20" s="60"/>
      <c r="G20" s="60"/>
      <c r="H20" s="60">
        <v>8</v>
      </c>
      <c r="I20" s="77">
        <v>10</v>
      </c>
      <c r="J20" s="78"/>
      <c r="K20" s="56">
        <v>16</v>
      </c>
      <c r="L20" s="57">
        <v>52</v>
      </c>
      <c r="M20" s="57">
        <v>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58" t="s">
        <v>33</v>
      </c>
      <c r="B21" s="62">
        <v>12</v>
      </c>
      <c r="C21" s="76"/>
      <c r="D21" s="60"/>
      <c r="E21" s="60"/>
      <c r="F21" s="60">
        <v>7</v>
      </c>
      <c r="G21" s="60">
        <v>10</v>
      </c>
      <c r="H21" s="60"/>
      <c r="I21" s="77"/>
      <c r="J21" s="78"/>
      <c r="K21" s="57"/>
      <c r="L21" s="57">
        <v>29</v>
      </c>
      <c r="M21" s="57">
        <v>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58" t="s">
        <v>70</v>
      </c>
      <c r="B22" s="62">
        <v>6</v>
      </c>
      <c r="C22" s="76"/>
      <c r="D22" s="60"/>
      <c r="E22" s="60"/>
      <c r="F22" s="60">
        <v>10</v>
      </c>
      <c r="G22" s="60"/>
      <c r="H22" s="60"/>
      <c r="I22" s="77"/>
      <c r="J22" s="78"/>
      <c r="K22" s="56"/>
      <c r="L22" s="57">
        <v>16</v>
      </c>
      <c r="M22" s="249">
        <v>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58" t="s">
        <v>55</v>
      </c>
      <c r="B23" s="62"/>
      <c r="C23" s="63"/>
      <c r="D23" s="60"/>
      <c r="E23" s="60"/>
      <c r="F23" s="60">
        <v>6</v>
      </c>
      <c r="G23" s="60"/>
      <c r="H23" s="60">
        <v>6</v>
      </c>
      <c r="I23" s="60"/>
      <c r="J23" s="65"/>
      <c r="K23" s="56"/>
      <c r="L23" s="57">
        <v>12</v>
      </c>
      <c r="M23" s="56">
        <v>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21" customFormat="1" ht="15.75" thickBot="1">
      <c r="A24" s="215" t="s">
        <v>76</v>
      </c>
      <c r="B24" s="216"/>
      <c r="C24" s="222"/>
      <c r="D24" s="217"/>
      <c r="E24" s="217"/>
      <c r="F24" s="217"/>
      <c r="G24" s="217"/>
      <c r="H24" s="217">
        <v>7</v>
      </c>
      <c r="I24" s="243"/>
      <c r="J24" s="244"/>
      <c r="K24" s="218"/>
      <c r="L24" s="219">
        <v>7</v>
      </c>
      <c r="M24" s="219">
        <v>8</v>
      </c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ht="15">
      <c r="A25" s="66"/>
      <c r="B25" s="67"/>
      <c r="C25" s="79"/>
      <c r="D25" s="67"/>
      <c r="E25" s="67"/>
      <c r="F25" s="67"/>
      <c r="G25" s="67"/>
      <c r="H25" s="67"/>
      <c r="I25" s="79"/>
      <c r="J25" s="79"/>
      <c r="K25" s="67"/>
      <c r="L25" s="67"/>
      <c r="M25" s="8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66"/>
      <c r="B26" s="67"/>
      <c r="C26" s="79"/>
      <c r="D26" s="67"/>
      <c r="E26" s="67"/>
      <c r="F26" s="67"/>
      <c r="G26" s="67"/>
      <c r="H26" s="67"/>
      <c r="I26" s="79"/>
      <c r="J26" s="79"/>
      <c r="K26" s="67"/>
      <c r="L26" s="67"/>
      <c r="M26" s="8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68"/>
      <c r="B27" s="67"/>
      <c r="C27" s="67"/>
      <c r="D27" s="67"/>
      <c r="E27" s="67"/>
      <c r="F27" s="67"/>
      <c r="G27" s="67"/>
      <c r="H27" s="67"/>
      <c r="I27" s="79"/>
      <c r="J27" s="79"/>
      <c r="K27" s="67"/>
      <c r="L27" s="67"/>
      <c r="M27" s="6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44" t="s">
        <v>77</v>
      </c>
      <c r="B28" s="69" t="s">
        <v>78</v>
      </c>
      <c r="C28" s="81">
        <v>-63</v>
      </c>
      <c r="D28" s="47">
        <v>-68</v>
      </c>
      <c r="E28" s="47">
        <v>-73</v>
      </c>
      <c r="F28" s="47">
        <v>-78</v>
      </c>
      <c r="G28" s="47">
        <v>-85</v>
      </c>
      <c r="H28" s="47">
        <v>-95</v>
      </c>
      <c r="I28" s="82">
        <v>-105</v>
      </c>
      <c r="J28" s="83" t="s">
        <v>75</v>
      </c>
      <c r="K28" s="69" t="s">
        <v>67</v>
      </c>
      <c r="L28" s="69" t="s">
        <v>68</v>
      </c>
      <c r="M28" s="50" t="s">
        <v>69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51" t="s">
        <v>23</v>
      </c>
      <c r="B29" s="52" t="s">
        <v>182</v>
      </c>
      <c r="C29" s="53"/>
      <c r="D29" s="54"/>
      <c r="E29" s="54">
        <v>6</v>
      </c>
      <c r="F29" s="54"/>
      <c r="G29" s="54"/>
      <c r="H29" s="54" t="s">
        <v>206</v>
      </c>
      <c r="I29" s="54">
        <v>7</v>
      </c>
      <c r="J29" s="55" t="s">
        <v>176</v>
      </c>
      <c r="K29" s="56">
        <v>20</v>
      </c>
      <c r="L29" s="56">
        <v>95</v>
      </c>
      <c r="M29" s="75" t="s">
        <v>80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58" t="s">
        <v>76</v>
      </c>
      <c r="B30" s="97" t="s">
        <v>181</v>
      </c>
      <c r="C30" s="63">
        <v>12</v>
      </c>
      <c r="D30" s="59"/>
      <c r="E30" s="99">
        <v>7</v>
      </c>
      <c r="F30" s="99"/>
      <c r="G30" s="99"/>
      <c r="H30" s="99" t="s">
        <v>203</v>
      </c>
      <c r="I30" s="59"/>
      <c r="J30" s="65"/>
      <c r="K30" s="56">
        <v>14</v>
      </c>
      <c r="L30" s="57">
        <v>78</v>
      </c>
      <c r="M30" s="64" t="s">
        <v>81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58" t="s">
        <v>71</v>
      </c>
      <c r="B31" s="62"/>
      <c r="C31" s="63"/>
      <c r="D31" s="60">
        <v>12</v>
      </c>
      <c r="E31" s="60">
        <v>12</v>
      </c>
      <c r="F31" s="60" t="s">
        <v>187</v>
      </c>
      <c r="G31" s="60"/>
      <c r="H31" s="60">
        <v>7</v>
      </c>
      <c r="I31" s="60"/>
      <c r="J31" s="65"/>
      <c r="K31" s="57">
        <v>18</v>
      </c>
      <c r="L31" s="57">
        <v>71</v>
      </c>
      <c r="M31" s="250" t="s">
        <v>82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58" t="s">
        <v>33</v>
      </c>
      <c r="B32" s="62">
        <v>8</v>
      </c>
      <c r="C32" s="63"/>
      <c r="D32" s="60"/>
      <c r="E32" s="60"/>
      <c r="F32" s="60">
        <v>8</v>
      </c>
      <c r="G32" s="60">
        <v>12</v>
      </c>
      <c r="H32" s="60"/>
      <c r="I32" s="60">
        <v>10</v>
      </c>
      <c r="J32" s="65"/>
      <c r="K32" s="56">
        <v>15</v>
      </c>
      <c r="L32" s="57">
        <v>53</v>
      </c>
      <c r="M32" s="57">
        <v>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58" t="s">
        <v>9</v>
      </c>
      <c r="B33" s="62"/>
      <c r="C33" s="63"/>
      <c r="D33" s="60"/>
      <c r="E33" s="60">
        <v>10</v>
      </c>
      <c r="F33" s="60"/>
      <c r="G33" s="60">
        <v>10</v>
      </c>
      <c r="H33" s="60">
        <v>8</v>
      </c>
      <c r="I33" s="60"/>
      <c r="J33" s="65"/>
      <c r="K33" s="56">
        <v>16</v>
      </c>
      <c r="L33" s="57">
        <v>44</v>
      </c>
      <c r="M33" s="84" t="s">
        <v>208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85" t="s">
        <v>70</v>
      </c>
      <c r="B34" s="86" t="s">
        <v>207</v>
      </c>
      <c r="C34" s="76"/>
      <c r="D34" s="77"/>
      <c r="E34" s="77"/>
      <c r="F34" s="77"/>
      <c r="G34" s="77"/>
      <c r="H34" s="77"/>
      <c r="I34" s="77">
        <v>12</v>
      </c>
      <c r="J34" s="78"/>
      <c r="K34" s="56"/>
      <c r="L34" s="87">
        <v>42</v>
      </c>
      <c r="M34" s="252">
        <v>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58" t="s">
        <v>55</v>
      </c>
      <c r="B35" s="62"/>
      <c r="C35" s="63"/>
      <c r="D35" s="60"/>
      <c r="E35" s="60"/>
      <c r="F35" s="60" t="s">
        <v>197</v>
      </c>
      <c r="G35" s="60"/>
      <c r="H35" s="60" t="s">
        <v>204</v>
      </c>
      <c r="I35" s="60"/>
      <c r="J35" s="65"/>
      <c r="K35" s="56"/>
      <c r="L35" s="57">
        <v>25</v>
      </c>
      <c r="M35" s="57">
        <v>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thickBot="1">
      <c r="A36" s="91" t="s">
        <v>14</v>
      </c>
      <c r="B36" s="92"/>
      <c r="C36" s="93"/>
      <c r="D36" s="94"/>
      <c r="E36" s="94">
        <v>8</v>
      </c>
      <c r="F36" s="94"/>
      <c r="G36" s="94"/>
      <c r="H36" s="94">
        <v>6</v>
      </c>
      <c r="I36" s="94">
        <v>8</v>
      </c>
      <c r="J36" s="95"/>
      <c r="K36" s="219"/>
      <c r="L36" s="96">
        <v>22</v>
      </c>
      <c r="M36" s="245" t="s">
        <v>209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88"/>
      <c r="B37" s="79"/>
      <c r="C37" s="79"/>
      <c r="D37" s="79"/>
      <c r="E37" s="79"/>
      <c r="F37" s="79"/>
      <c r="G37" s="79"/>
      <c r="H37" s="79"/>
      <c r="I37" s="79"/>
      <c r="J37" s="79"/>
      <c r="K37" s="67"/>
      <c r="L37" s="79"/>
      <c r="M37" s="79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88"/>
      <c r="B38" s="79"/>
      <c r="C38" s="79"/>
      <c r="D38" s="79"/>
      <c r="E38" s="79"/>
      <c r="F38" s="79"/>
      <c r="G38" s="79"/>
      <c r="H38" s="79"/>
      <c r="I38" s="79"/>
      <c r="J38" s="79"/>
      <c r="K38" s="67"/>
      <c r="L38" s="79"/>
      <c r="M38" s="79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/>
      <c r="B39"/>
      <c r="C39"/>
      <c r="D39" s="43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2">
    <mergeCell ref="A1:M1"/>
    <mergeCell ref="A2:M2"/>
  </mergeCells>
  <printOptions/>
  <pageMargins left="0.19652777777777777" right="0.19652777777777777" top="0.07847222222222222" bottom="0.0784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PC</cp:lastModifiedBy>
  <cp:lastPrinted>2017-12-16T16:30:45Z</cp:lastPrinted>
  <dcterms:created xsi:type="dcterms:W3CDTF">2010-01-30T07:57:04Z</dcterms:created>
  <dcterms:modified xsi:type="dcterms:W3CDTF">2017-12-17T15:09:07Z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